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Закупок'!$A$8:$BE$121</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Закупок'!$A$1:$AZ$122</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119" i="18" l="1"/>
  <c r="AU119" i="18" s="1"/>
  <c r="AT118" i="18"/>
  <c r="AU118" i="18" s="1"/>
  <c r="AT117" i="18"/>
  <c r="AU117" i="18" s="1"/>
  <c r="AT116" i="18"/>
  <c r="AU116" i="18" s="1"/>
  <c r="AT115" i="18"/>
  <c r="AU115" i="18" s="1"/>
  <c r="AT114" i="18"/>
  <c r="AU114" i="18" s="1"/>
  <c r="AT113" i="18"/>
  <c r="AU113" i="18" s="1"/>
  <c r="AT66" i="18"/>
  <c r="AU66" i="18" s="1"/>
  <c r="AT112" i="18" l="1"/>
  <c r="AU112" i="18" s="1"/>
  <c r="AT77" i="18" l="1"/>
  <c r="AU77" i="18" s="1"/>
  <c r="AD110" i="18" l="1"/>
  <c r="AA110" i="18"/>
  <c r="AD109" i="18"/>
  <c r="AA109" i="18"/>
  <c r="AT109" i="18" l="1"/>
  <c r="AU109" i="18" s="1"/>
  <c r="AT110" i="18"/>
  <c r="AU110" i="18" s="1"/>
  <c r="AT107" i="18"/>
  <c r="AU107" i="18" s="1"/>
  <c r="AT106" i="18"/>
  <c r="AU106" i="18" l="1"/>
  <c r="AT104" i="18" l="1"/>
  <c r="AU104" i="18" s="1"/>
  <c r="AG103" i="18"/>
  <c r="AD103" i="18"/>
  <c r="AA103" i="18"/>
  <c r="AT103" i="18" l="1"/>
  <c r="AU103" i="18" s="1"/>
  <c r="AT100" i="18"/>
  <c r="AU100" i="18" s="1"/>
  <c r="AL96" i="18"/>
  <c r="AM96" i="18" s="1"/>
  <c r="AI96" i="18"/>
  <c r="AJ96" i="18" s="1"/>
  <c r="AF96" i="18"/>
  <c r="AG96" i="18" s="1"/>
  <c r="AC96" i="18"/>
  <c r="AD96" i="18" s="1"/>
  <c r="Z96" i="18"/>
  <c r="AA96" i="18" s="1"/>
  <c r="AT96" i="18" l="1"/>
  <c r="AU96" i="18" s="1"/>
  <c r="AL95" i="18"/>
  <c r="AI95" i="18"/>
  <c r="AF95" i="18"/>
  <c r="AC95" i="18"/>
  <c r="Z95" i="18"/>
  <c r="AT98" i="18"/>
  <c r="AU98" i="18" s="1"/>
  <c r="AT95" i="18" l="1"/>
  <c r="AU95" i="18" s="1"/>
  <c r="AT101" i="18"/>
  <c r="AU101" i="18" s="1"/>
  <c r="AT99" i="18"/>
  <c r="AU99" i="18" s="1"/>
  <c r="AT94" i="18" l="1"/>
  <c r="AU94" i="18" s="1"/>
  <c r="AT93" i="18"/>
  <c r="AU93" i="18" s="1"/>
  <c r="AT92" i="18"/>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7" i="18"/>
  <c r="AT120" i="18" s="1"/>
  <c r="AU97" i="18" l="1"/>
  <c r="AU120" i="18" s="1"/>
  <c r="AT59" i="18"/>
  <c r="AU59" i="18"/>
  <c r="AU121" i="18" l="1"/>
  <c r="AT121" i="18"/>
</calcChain>
</file>

<file path=xl/sharedStrings.xml><?xml version="1.0" encoding="utf-8"?>
<sst xmlns="http://schemas.openxmlformats.org/spreadsheetml/2006/main" count="3116" uniqueCount="1863">
  <si>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</si>
  <si>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</si>
  <si>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</si>
  <si>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</si>
  <si>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</si>
  <si>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</si>
  <si>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</si>
  <si>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</si>
  <si>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</si>
  <si>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</si>
  <si>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</si>
  <si>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</si>
  <si>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</si>
  <si>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</si>
  <si>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</si>
  <si>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</si>
  <si>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</si>
  <si>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</si>
  <si>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</si>
  <si>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</si>
  <si>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</si>
  <si>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</si>
  <si>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</si>
  <si>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</si>
  <si>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</si>
  <si>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</si>
  <si>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</si>
  <si>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</si>
  <si>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</si>
  <si>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</si>
  <si>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</si>
  <si>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</si>
  <si>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</si>
  <si>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</si>
  <si>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</si>
  <si>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</si>
  <si>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</si>
  <si>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</si>
  <si>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</si>
  <si>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</si>
  <si>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</si>
  <si>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</si>
  <si>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</si>
  <si>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</si>
  <si>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</si>
  <si>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</si>
  <si>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</si>
  <si>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</si>
  <si>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</si>
  <si>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</si>
  <si>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</si>
  <si>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</si>
  <si>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</si>
  <si>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</si>
  <si>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</si>
  <si>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</si>
  <si>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</si>
  <si>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</si>
  <si>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</si>
  <si>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</si>
  <si>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</si>
  <si>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</si>
  <si>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</si>
  <si>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</si>
  <si>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</si>
  <si>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</si>
  <si>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</si>
  <si>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</si>
  <si>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</si>
  <si>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</si>
  <si>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</si>
  <si>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</si>
  <si>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</si>
  <si>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</si>
  <si>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</si>
  <si>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</si>
  <si>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</si>
  <si>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</si>
  <si>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</si>
  <si>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</si>
  <si>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</si>
  <si>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</si>
  <si>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</si>
  <si>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</si>
  <si>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</si>
  <si>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</si>
  <si>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</si>
  <si>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</si>
  <si>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</si>
  <si>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</si>
  <si>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</si>
  <si>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</si>
  <si>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</si>
  <si>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</si>
  <si>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</si>
  <si>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</si>
  <si>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</si>
  <si>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</si>
  <si>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</si>
  <si>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</si>
  <si>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</si>
  <si>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</si>
  <si>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</si>
  <si>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</si>
  <si>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</si>
  <si>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</si>
  <si>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</si>
  <si>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</si>
  <si>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</si>
  <si>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</si>
  <si>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</si>
  <si>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</si>
  <si>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</si>
  <si>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</si>
  <si>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</si>
  <si>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</si>
  <si>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</si>
  <si>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</si>
  <si>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</si>
  <si>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</si>
  <si>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</si>
  <si>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</si>
  <si>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</si>
  <si>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</si>
  <si>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</si>
  <si>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</si>
  <si>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</si>
  <si>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</si>
  <si>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</si>
  <si>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</si>
  <si>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</si>
  <si>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</si>
  <si>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</si>
  <si>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</si>
  <si>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</si>
  <si>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</si>
  <si>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</si>
  <si>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</si>
  <si>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</si>
  <si>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</si>
  <si>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</si>
  <si>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</si>
  <si>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</si>
  <si>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</si>
  <si>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</si>
  <si>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</si>
  <si>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</si>
  <si>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</si>
  <si>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</si>
  <si>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</si>
  <si>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</si>
  <si>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</si>
  <si>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</si>
  <si>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</si>
  <si>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</si>
  <si>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</si>
  <si>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</si>
  <si>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</si>
  <si>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</si>
  <si>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</si>
  <si>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</si>
  <si>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</si>
  <si>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</si>
  <si>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</si>
  <si>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</si>
  <si>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</si>
  <si>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</si>
  <si>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</si>
  <si>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</si>
  <si>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</si>
  <si>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</si>
  <si>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</si>
  <si>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</si>
  <si>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</si>
  <si>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</si>
  <si>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</si>
  <si>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</si>
  <si>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</si>
  <si>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</si>
  <si>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</si>
  <si>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</si>
  <si>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</si>
  <si>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</si>
  <si>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</si>
  <si>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</si>
  <si>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</si>
  <si>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</si>
  <si>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</si>
  <si>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</si>
  <si>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</si>
  <si>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</si>
  <si>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</si>
  <si>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</si>
  <si>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</si>
  <si>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</si>
  <si>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</si>
  <si>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</si>
  <si>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</si>
  <si>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</si>
  <si>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</si>
  <si>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</si>
  <si>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</si>
  <si>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</si>
  <si>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</si>
  <si>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</si>
  <si>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</si>
  <si>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</si>
  <si>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</si>
  <si>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</si>
  <si>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</si>
  <si>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</si>
  <si>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</si>
  <si>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</si>
  <si>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</si>
  <si>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</si>
  <si>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</si>
  <si>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</si>
  <si>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</si>
  <si>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</si>
  <si>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</si>
  <si>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</si>
  <si>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</si>
  <si>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</si>
  <si>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</si>
  <si>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</si>
  <si>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</si>
  <si>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</si>
  <si>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</si>
  <si>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</si>
  <si>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</si>
  <si>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</si>
  <si>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</si>
  <si>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</si>
  <si>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</si>
  <si>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</si>
  <si>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</si>
  <si>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</si>
  <si>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</si>
  <si>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</si>
  <si>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</si>
  <si>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</si>
  <si>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</si>
  <si>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</si>
  <si>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</si>
  <si>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</si>
  <si>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</si>
  <si>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</si>
  <si>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</si>
  <si>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</si>
  <si>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</si>
  <si>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</si>
  <si>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</si>
  <si>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</si>
  <si>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</si>
  <si>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</si>
  <si>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</si>
  <si>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</si>
  <si>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</si>
  <si>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</si>
  <si>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</si>
  <si>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</si>
  <si>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</si>
  <si>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</si>
  <si>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</si>
  <si>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</si>
  <si>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</si>
  <si>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</si>
  <si>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</si>
  <si>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</si>
  <si>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</si>
  <si>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</si>
  <si>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</si>
  <si>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</si>
  <si>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</si>
  <si>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</si>
  <si>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</si>
  <si>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</si>
  <si>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</si>
  <si>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</si>
  <si>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</si>
  <si>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</si>
  <si>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</si>
  <si>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</si>
  <si>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</si>
  <si>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</si>
  <si>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</si>
  <si>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</si>
  <si>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</si>
  <si>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</si>
  <si>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</si>
  <si>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</si>
  <si>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</si>
  <si>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</si>
  <si>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</si>
  <si>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</si>
  <si>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</si>
  <si>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</si>
  <si>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</si>
  <si>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</si>
  <si>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</si>
  <si>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</si>
  <si>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</si>
  <si>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</si>
  <si>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</si>
  <si>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</si>
  <si>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</si>
  <si>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</si>
  <si>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</si>
  <si>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</si>
  <si>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</si>
  <si>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</si>
  <si>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</si>
  <si>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</si>
  <si>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</si>
  <si>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</si>
  <si>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</si>
  <si>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</si>
  <si>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</si>
  <si>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</si>
  <si>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</si>
  <si>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</si>
  <si>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</si>
  <si>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</si>
  <si>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</si>
  <si>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</si>
  <si>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</si>
  <si>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</si>
  <si>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</si>
  <si>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</si>
  <si>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</si>
  <si>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</si>
  <si>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</si>
  <si>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</si>
  <si>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</si>
  <si>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</si>
  <si>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</si>
  <si>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</si>
  <si>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</si>
  <si>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</si>
  <si>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</si>
  <si>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</si>
  <si>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</si>
  <si>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</si>
  <si>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</si>
  <si>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</si>
  <si>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</si>
  <si>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</si>
  <si>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</si>
  <si>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</si>
  <si>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</si>
  <si>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</si>
  <si>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</si>
  <si>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</si>
  <si>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</si>
  <si>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</si>
  <si>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</si>
  <si>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</si>
  <si>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</si>
  <si>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</si>
  <si>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</si>
  <si>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</si>
  <si>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</si>
  <si>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</si>
  <si>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</si>
  <si>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</si>
  <si>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</si>
  <si>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</si>
  <si>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</si>
  <si>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</si>
  <si>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</si>
  <si>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</si>
  <si>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</si>
  <si>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</si>
  <si>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</si>
  <si>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</si>
  <si>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</si>
  <si>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</si>
  <si>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</si>
  <si>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</si>
  <si>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</si>
  <si>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</si>
  <si>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</si>
  <si>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</si>
  <si>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</si>
  <si>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</si>
  <si>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</si>
  <si>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</si>
  <si>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</si>
  <si>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</si>
  <si>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</si>
  <si>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</si>
  <si>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</si>
  <si>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</si>
  <si>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</si>
  <si>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</si>
  <si>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</si>
  <si>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</si>
  <si>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</si>
  <si>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</si>
  <si>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</si>
  <si>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</si>
  <si>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</si>
  <si>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</si>
  <si>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</si>
  <si>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</si>
  <si>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</si>
  <si>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</si>
  <si>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</si>
  <si>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</si>
  <si>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</si>
  <si>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</si>
  <si>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</si>
  <si>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</si>
  <si>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</si>
  <si>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</si>
  <si>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</si>
  <si>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</si>
  <si>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</si>
  <si>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</si>
  <si>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</si>
  <si>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</si>
  <si>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</si>
  <si>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</si>
  <si>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</si>
  <si>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</si>
  <si>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</si>
  <si>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</si>
  <si>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</si>
  <si>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</si>
  <si>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</si>
  <si>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</si>
  <si>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</si>
  <si>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</si>
  <si>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</si>
  <si>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</si>
  <si>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</si>
  <si>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</si>
  <si>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</si>
  <si>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</si>
  <si>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</si>
  <si>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</si>
  <si>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</si>
  <si>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</si>
  <si>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</si>
  <si>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</si>
  <si>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</si>
  <si>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</si>
  <si>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</si>
  <si>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</si>
  <si>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</si>
  <si>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</si>
  <si>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</si>
  <si>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</si>
  <si>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</si>
  <si>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</si>
  <si>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</si>
  <si>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</si>
  <si>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</si>
  <si>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</si>
  <si>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</si>
  <si>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</si>
  <si>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</si>
  <si>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</si>
  <si>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</si>
  <si>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</si>
  <si>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</si>
  <si>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</si>
  <si>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</si>
  <si>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</si>
  <si>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</si>
  <si>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</si>
  <si>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</si>
  <si>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</si>
  <si>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</si>
  <si>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</si>
  <si>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</si>
  <si>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</si>
  <si>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</si>
  <si>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</si>
  <si>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</si>
  <si>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</si>
  <si>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</si>
  <si>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</si>
  <si>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</si>
  <si>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</si>
  <si>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</si>
  <si>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</si>
  <si>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</si>
  <si>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</si>
  <si>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</si>
  <si>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</si>
  <si>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</si>
  <si>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</si>
  <si>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</si>
  <si>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</si>
  <si>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</si>
  <si>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</si>
  <si>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</si>
  <si>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</si>
  <si>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</si>
  <si>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</si>
  <si>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</si>
  <si>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</si>
  <si>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</si>
  <si>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</si>
  <si>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</si>
  <si>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</si>
  <si>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</si>
  <si>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</si>
  <si>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</si>
  <si>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</si>
  <si>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</si>
  <si>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</si>
  <si>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</si>
  <si>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</si>
  <si>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</si>
  <si>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</si>
  <si>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</si>
  <si>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</si>
  <si>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</si>
  <si>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</si>
  <si>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</si>
  <si>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</si>
  <si>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</si>
  <si>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</si>
  <si>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</si>
  <si>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</si>
  <si>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</si>
  <si>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</si>
  <si>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</si>
  <si>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</si>
  <si>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</si>
  <si>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</si>
  <si>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</si>
  <si>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</si>
  <si>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</si>
  <si>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</si>
  <si>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</si>
  <si>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</si>
  <si>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</si>
  <si>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</si>
  <si>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</si>
  <si>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</si>
  <si>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</si>
  <si>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</si>
  <si>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</si>
  <si>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</si>
  <si>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</si>
  <si>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</si>
  <si>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</si>
  <si>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</si>
  <si>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</si>
  <si>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</si>
  <si>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</si>
  <si>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</si>
  <si>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</si>
  <si>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</si>
  <si>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</si>
  <si>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</si>
  <si>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</si>
  <si>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</si>
  <si>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</si>
  <si>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</si>
  <si>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</si>
  <si>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</si>
  <si>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</si>
  <si>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</si>
  <si>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</si>
  <si>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</si>
  <si>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</si>
  <si>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</si>
  <si>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</si>
  <si>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</si>
  <si>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</si>
  <si>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</si>
  <si>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</si>
  <si>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</si>
  <si>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</si>
  <si>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</si>
  <si>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</si>
  <si>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</si>
  <si>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</si>
  <si>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</si>
  <si>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</si>
  <si>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</si>
  <si>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</si>
  <si>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</si>
  <si>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</si>
  <si>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</si>
  <si>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</si>
  <si>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</si>
  <si>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</si>
  <si>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</si>
  <si>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</si>
  <si>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</si>
  <si>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</si>
  <si>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</si>
  <si>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</si>
  <si>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</si>
  <si>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</si>
  <si>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</si>
  <si>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</si>
  <si>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</si>
  <si>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</si>
  <si>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</si>
  <si>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</si>
  <si>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</si>
  <si>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</si>
  <si>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</si>
  <si>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</si>
  <si>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</si>
  <si>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</si>
  <si>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</si>
  <si>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</si>
  <si>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</si>
  <si>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</si>
  <si>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</si>
  <si>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</si>
  <si>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</si>
  <si>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</si>
  <si>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</si>
  <si>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</si>
  <si>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</si>
  <si>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</si>
  <si>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</si>
  <si>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</si>
  <si>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</si>
  <si>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</si>
  <si>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</si>
  <si>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</si>
  <si>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</si>
  <si>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</si>
  <si>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</si>
  <si>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</si>
  <si>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</si>
  <si>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</si>
  <si>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</si>
  <si>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</si>
  <si>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</si>
  <si>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</si>
  <si>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</si>
  <si>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</si>
  <si>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</si>
  <si>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</si>
  <si>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</si>
  <si>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</si>
  <si>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</si>
  <si>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</si>
  <si>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</si>
  <si>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</si>
  <si>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</si>
  <si>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</si>
  <si>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</si>
  <si>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</si>
  <si>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</si>
  <si>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</si>
  <si>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</si>
  <si>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</si>
  <si>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</si>
  <si>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</si>
  <si>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</si>
  <si>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</si>
  <si>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</si>
  <si>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</si>
  <si>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</si>
  <si>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</si>
  <si>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</si>
  <si>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</si>
  <si>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</si>
  <si>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</si>
  <si>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</si>
  <si>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</si>
  <si>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</si>
  <si>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</si>
  <si>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</si>
  <si>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</si>
  <si>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</si>
  <si>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</si>
  <si>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</si>
  <si>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</si>
  <si>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</si>
  <si>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</si>
  <si>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</si>
  <si>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</si>
  <si>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</si>
  <si>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</si>
  <si>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</si>
  <si>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</si>
  <si>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</si>
  <si>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</si>
  <si>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</si>
  <si>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</si>
  <si>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</si>
  <si>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</si>
  <si>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</si>
  <si>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</si>
  <si>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</si>
  <si>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</si>
  <si>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</si>
  <si>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</si>
  <si>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</si>
  <si>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</si>
  <si>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</si>
  <si>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</si>
  <si>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</si>
  <si>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</si>
  <si>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</si>
  <si>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</si>
  <si>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</si>
  <si>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</si>
  <si>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</si>
  <si>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</si>
  <si>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</si>
  <si>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</si>
  <si>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</si>
  <si>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</si>
  <si>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</si>
  <si>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</si>
  <si>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</si>
  <si>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</si>
  <si>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</si>
  <si>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</si>
  <si>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</si>
  <si>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</si>
  <si>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</si>
  <si>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</si>
  <si>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</si>
  <si>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</si>
  <si>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</si>
  <si>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</si>
  <si>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</si>
  <si>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</si>
  <si>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</si>
  <si>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</si>
  <si>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</si>
  <si>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</si>
  <si>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</si>
  <si>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</si>
  <si>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</si>
  <si>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</si>
  <si>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</si>
  <si>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</si>
  <si>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</si>
  <si>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</si>
  <si>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</si>
  <si>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</si>
  <si>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</si>
  <si>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</si>
  <si>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</si>
  <si>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</si>
  <si>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</si>
  <si>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</si>
  <si>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</si>
  <si>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</si>
  <si>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</si>
  <si>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</si>
  <si>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</si>
  <si>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</si>
  <si>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</si>
  <si>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</si>
  <si>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</si>
  <si>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</si>
  <si>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</si>
  <si>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</si>
  <si>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</si>
  <si>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</si>
  <si>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</si>
  <si>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</si>
  <si>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</si>
  <si>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</si>
  <si>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</si>
  <si>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</si>
  <si>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</si>
  <si>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</si>
  <si>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</si>
  <si>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</si>
  <si>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</si>
  <si>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</si>
  <si>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</si>
  <si>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</si>
  <si>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</si>
  <si>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</si>
  <si>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</si>
  <si>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</si>
  <si>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</si>
  <si>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</si>
  <si>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</si>
  <si>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</si>
  <si>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</si>
  <si>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</si>
  <si>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</si>
  <si>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</si>
  <si>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</si>
  <si>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</si>
  <si>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</si>
  <si>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</si>
  <si>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</si>
  <si>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</si>
  <si>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</si>
  <si>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</si>
  <si>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</si>
  <si>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</si>
  <si>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</si>
  <si>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</si>
  <si>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</si>
  <si>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</si>
  <si>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</si>
  <si>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</si>
  <si>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</si>
  <si>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</si>
  <si>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</si>
  <si>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</si>
  <si>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</si>
  <si>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</si>
  <si>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</si>
  <si>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</si>
  <si>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</si>
  <si>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</si>
  <si>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</si>
  <si>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</si>
  <si>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</si>
  <si>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</si>
  <si>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</si>
  <si>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</si>
  <si>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</si>
  <si>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</si>
  <si>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</si>
  <si>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</si>
  <si>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</si>
  <si>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</si>
  <si>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</si>
  <si>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</si>
  <si>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</si>
  <si>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</si>
  <si>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</si>
  <si>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</si>
  <si>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</si>
  <si>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</si>
  <si>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</si>
  <si>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</si>
  <si>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</si>
  <si>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</si>
  <si>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</si>
  <si>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</si>
  <si>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</si>
  <si>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</si>
  <si>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</si>
  <si>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</si>
  <si>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</si>
  <si>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</si>
  <si>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</si>
  <si>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</si>
  <si>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</si>
  <si>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</si>
  <si>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</si>
  <si>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</si>
  <si>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</si>
  <si>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</si>
  <si>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</si>
  <si>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</si>
  <si>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</si>
  <si>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</si>
  <si>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</si>
  <si>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</si>
  <si>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</si>
  <si>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</si>
  <si>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</si>
  <si>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</si>
  <si>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</si>
  <si>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</si>
  <si>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</si>
  <si>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</si>
  <si>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</si>
  <si>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</si>
  <si>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</si>
  <si>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</si>
  <si>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</si>
  <si>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</si>
  <si>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</si>
  <si>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</si>
  <si>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</si>
  <si>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</si>
  <si>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</si>
  <si>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</si>
  <si>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</si>
  <si>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</si>
  <si>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</si>
  <si>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</si>
  <si>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</si>
  <si>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</si>
  <si>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</si>
  <si>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</si>
  <si>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</si>
  <si>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</si>
  <si>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</si>
  <si>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</si>
  <si>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</si>
  <si>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</si>
  <si>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</si>
  <si>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</si>
  <si>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</si>
  <si>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</si>
  <si>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</si>
  <si>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</si>
  <si>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</si>
  <si>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</si>
  <si>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</si>
  <si>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</si>
  <si>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</si>
  <si>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</si>
  <si>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</si>
  <si>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</si>
  <si>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</si>
  <si>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</si>
  <si>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</si>
  <si>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</si>
  <si>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</si>
  <si>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</si>
  <si>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</si>
  <si>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</si>
  <si>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</si>
  <si>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</si>
  <si>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</si>
  <si>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</si>
  <si>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</si>
  <si>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</si>
  <si>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</si>
  <si>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</si>
  <si>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</si>
  <si>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</si>
  <si>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</si>
  <si>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</si>
  <si>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</si>
  <si>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</si>
  <si>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</si>
  <si>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</si>
  <si>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</si>
  <si>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</si>
  <si>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</si>
  <si>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</si>
  <si>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</si>
  <si>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</si>
  <si>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</si>
  <si>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</si>
  <si>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</si>
  <si>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</si>
  <si>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</si>
  <si>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</si>
  <si>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</si>
  <si>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</si>
  <si>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</si>
  <si>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</si>
  <si>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</si>
  <si>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</si>
  <si>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</si>
  <si>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</si>
  <si>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</si>
  <si>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</si>
  <si>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</si>
  <si>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</si>
  <si>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</si>
  <si>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</si>
  <si>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</si>
  <si>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</si>
  <si>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</si>
  <si>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</si>
  <si>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</si>
  <si>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</si>
  <si>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</si>
  <si>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</si>
  <si>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</si>
  <si>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</si>
  <si>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</si>
  <si>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</si>
  <si>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</si>
  <si>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</si>
  <si>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</si>
  <si>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</si>
  <si>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</si>
  <si>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</si>
  <si>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</si>
  <si>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</si>
  <si>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</si>
  <si>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</si>
  <si>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</si>
  <si>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</si>
  <si>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</si>
  <si>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</si>
  <si>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</si>
  <si>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</si>
  <si>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</si>
  <si>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</si>
  <si>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</si>
  <si>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</si>
  <si>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</si>
  <si>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</si>
  <si>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</si>
  <si>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</si>
  <si>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</si>
  <si>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</si>
  <si>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</si>
  <si>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</si>
  <si>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</si>
  <si>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</si>
  <si>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</si>
  <si>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</si>
  <si>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</si>
  <si>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</si>
  <si>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</si>
  <si>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</si>
  <si>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</si>
  <si>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</si>
  <si>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</si>
  <si>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</si>
  <si>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</si>
  <si>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</si>
  <si>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</si>
  <si>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</si>
  <si>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</si>
  <si>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</si>
  <si>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</si>
  <si>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</si>
  <si>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</si>
  <si>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</si>
  <si>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</si>
  <si>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</si>
  <si>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</si>
  <si>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</si>
  <si>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</si>
  <si>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</si>
  <si>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</si>
  <si>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</si>
  <si>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</si>
  <si>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</si>
  <si>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</si>
  <si>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</si>
  <si>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</si>
  <si>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</si>
  <si>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</si>
  <si>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</si>
  <si>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</si>
  <si>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</si>
  <si>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</si>
  <si>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</si>
  <si>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</si>
  <si>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</si>
  <si>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</si>
  <si>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</si>
  <si>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</si>
  <si>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</si>
  <si>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</si>
  <si>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</si>
  <si>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</si>
  <si>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</si>
  <si>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</si>
  <si>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</si>
  <si>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</si>
  <si>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</si>
  <si>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</si>
  <si>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</si>
  <si>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</si>
  <si>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</si>
  <si>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</si>
  <si>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</si>
  <si>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</si>
  <si>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</si>
  <si>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</si>
  <si>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</si>
  <si>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</si>
  <si>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</si>
  <si>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</si>
  <si>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</si>
  <si>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</si>
  <si>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</si>
  <si>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</si>
  <si>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</si>
  <si>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</si>
  <si>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</si>
  <si>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</si>
  <si>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</si>
  <si>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</si>
  <si>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</si>
  <si>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</si>
  <si>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</si>
  <si>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</si>
  <si>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</si>
  <si>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</si>
  <si>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</si>
  <si>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</si>
  <si>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</si>
  <si>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</si>
  <si>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</si>
  <si>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</si>
  <si>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</si>
  <si>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</si>
  <si>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</si>
  <si>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</si>
  <si>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</si>
  <si>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</si>
  <si>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</si>
  <si>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</si>
  <si>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</si>
  <si>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</si>
  <si>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</si>
  <si>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</si>
  <si>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</si>
  <si>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</si>
  <si>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</si>
  <si>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</si>
  <si>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</si>
  <si>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</si>
  <si>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</si>
  <si>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</si>
  <si>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</si>
  <si>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</si>
  <si>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</si>
  <si>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</si>
  <si>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</si>
  <si>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</si>
  <si>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</si>
  <si>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</si>
  <si>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</si>
  <si>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</si>
  <si>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</si>
  <si>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</si>
  <si>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</si>
  <si>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</si>
  <si>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</si>
  <si>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</si>
  <si>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</si>
  <si>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</si>
  <si>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</si>
  <si>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</si>
  <si>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</si>
  <si>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</si>
  <si>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</si>
  <si>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</si>
  <si>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</si>
  <si>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</si>
  <si>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</si>
  <si>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</si>
  <si>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</si>
  <si>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</si>
  <si>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</si>
  <si>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</si>
  <si>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</si>
  <si>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</si>
  <si>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</si>
  <si>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</si>
  <si>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</si>
  <si>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</si>
  <si>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</si>
  <si>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</si>
  <si>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</si>
  <si>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</si>
  <si>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</si>
  <si>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</si>
  <si>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</si>
  <si>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</si>
  <si>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</si>
  <si>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</si>
  <si>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</si>
  <si>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</si>
  <si>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</si>
  <si>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</si>
  <si>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</si>
  <si>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</si>
  <si>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</si>
  <si>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</si>
  <si>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</si>
  <si>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</si>
  <si>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</si>
  <si>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</si>
  <si>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</si>
  <si>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</si>
  <si>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</si>
  <si>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</si>
  <si>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</si>
  <si>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</si>
  <si>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</si>
  <si>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</si>
  <si>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</si>
  <si>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</si>
  <si>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</si>
  <si>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</si>
  <si>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</si>
  <si>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</si>
  <si>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</si>
  <si>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</si>
  <si>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</si>
  <si>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</si>
  <si>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</si>
  <si>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</si>
  <si>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</si>
  <si>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</si>
  <si>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</si>
  <si>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</si>
  <si>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</si>
  <si>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</si>
  <si>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</si>
  <si>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</si>
  <si>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</si>
  <si>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</si>
  <si>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</si>
  <si>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</si>
  <si>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</si>
  <si>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</si>
  <si>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</si>
  <si>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</si>
  <si>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</si>
  <si>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</si>
  <si>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</si>
  <si>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</si>
  <si>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</si>
  <si>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</si>
  <si>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</si>
  <si>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</si>
  <si>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</si>
  <si>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</si>
  <si>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</si>
  <si>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</si>
  <si>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</si>
  <si>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</si>
  <si>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</si>
  <si>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</si>
  <si>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</si>
  <si>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</si>
  <si>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</si>
  <si>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</si>
  <si>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</si>
  <si>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</si>
  <si>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</si>
  <si>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</si>
  <si>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</si>
  <si>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</si>
  <si>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</si>
  <si>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</si>
  <si>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</si>
  <si>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</si>
  <si>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</si>
  <si>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</si>
  <si>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</si>
  <si>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</si>
  <si>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</si>
  <si>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</si>
  <si>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</si>
  <si>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</si>
  <si>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</si>
  <si>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</si>
  <si>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</si>
  <si>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</si>
  <si>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</si>
  <si>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</si>
  <si>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</si>
  <si>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</si>
  <si>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</si>
  <si>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</si>
  <si>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</si>
  <si>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</si>
  <si>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</si>
  <si>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</si>
  <si>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</si>
  <si>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</si>
  <si>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</si>
  <si>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</si>
  <si>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</si>
  <si>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</si>
  <si>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</si>
  <si>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</si>
  <si>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</si>
  <si>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</si>
  <si>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</si>
  <si>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</si>
  <si>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</si>
  <si>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</si>
  <si>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</si>
  <si>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</si>
  <si>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</si>
  <si>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</si>
  <si>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</si>
  <si>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</si>
  <si>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</si>
  <si>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</si>
  <si>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</si>
  <si>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</si>
  <si>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</si>
  <si>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</si>
  <si>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</si>
  <si>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</si>
  <si>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</si>
  <si>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</si>
  <si>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</si>
  <si>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</si>
  <si>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</si>
  <si>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</si>
  <si>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</si>
  <si>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</si>
  <si>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</si>
  <si>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</si>
  <si>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</si>
  <si>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</si>
  <si>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</si>
  <si>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</si>
  <si>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</si>
  <si>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</si>
  <si>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</si>
  <si>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</si>
  <si>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</si>
  <si>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</si>
  <si>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</si>
  <si>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</si>
  <si>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</si>
  <si>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</si>
  <si>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</si>
  <si>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</si>
  <si>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</si>
  <si>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</si>
  <si>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</si>
  <si>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</si>
  <si>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</si>
  <si>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</si>
  <si>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</si>
  <si>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</si>
  <si>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</si>
  <si>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</si>
  <si>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</si>
  <si>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</si>
  <si>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</si>
  <si>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</si>
  <si>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</si>
  <si>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</si>
  <si>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</si>
  <si>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</si>
  <si>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</si>
  <si>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</si>
  <si>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</si>
  <si>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</si>
  <si>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</si>
  <si>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</si>
  <si>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</si>
  <si>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</si>
  <si>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</si>
  <si>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</si>
  <si>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</si>
  <si>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</si>
  <si>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</si>
  <si>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</si>
  <si>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</si>
  <si>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</si>
  <si>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</si>
  <si>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</si>
  <si>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</si>
  <si>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</si>
  <si>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</si>
  <si>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</si>
  <si>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</si>
  <si>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</si>
  <si>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</si>
  <si>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</si>
  <si>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</si>
  <si>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</si>
  <si>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</si>
  <si>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</si>
  <si>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</si>
  <si>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</si>
  <si>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</si>
  <si>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</si>
  <si>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</si>
  <si>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</si>
  <si>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</si>
  <si>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</si>
  <si>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</si>
  <si>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</si>
  <si>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</si>
  <si>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</si>
  <si>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</si>
  <si>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</si>
  <si>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</si>
  <si>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</si>
  <si>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</si>
  <si>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</si>
  <si>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</si>
  <si>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</si>
  <si>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</si>
  <si>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</si>
  <si>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</si>
  <si>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</si>
  <si>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</si>
  <si>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</si>
  <si>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</si>
  <si>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</si>
  <si>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</si>
  <si>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</si>
  <si>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</si>
  <si>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</si>
  <si>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</si>
  <si>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</si>
  <si>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</si>
  <si>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</si>
  <si>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</si>
  <si>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</si>
  <si>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</si>
  <si>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</si>
  <si>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</si>
  <si>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</si>
  <si>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</si>
  <si>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</si>
  <si>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</si>
  <si>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</si>
  <si>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</si>
  <si>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</si>
  <si>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</si>
  <si>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</si>
  <si>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</si>
  <si>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</si>
  <si>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</si>
  <si>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</si>
  <si>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</si>
  <si>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</si>
  <si>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</si>
  <si>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</si>
  <si>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</si>
  <si>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</si>
  <si>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</si>
  <si>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</si>
  <si>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</si>
  <si>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</si>
  <si>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</si>
  <si>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</si>
  <si>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</si>
  <si>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</si>
  <si>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</si>
  <si>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</si>
  <si>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</si>
  <si>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</si>
  <si>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</si>
  <si>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</si>
  <si>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</si>
  <si>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</si>
  <si>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</si>
  <si>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</si>
  <si>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</si>
  <si>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</si>
  <si>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</si>
  <si>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</si>
  <si>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</si>
  <si>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</si>
  <si>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</si>
  <si>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</si>
  <si>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</si>
  <si>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</si>
  <si>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</si>
  <si>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</si>
  <si>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</si>
  <si>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</si>
  <si>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</si>
  <si>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</si>
  <si>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</si>
  <si>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</si>
  <si>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</si>
  <si>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</si>
  <si>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</si>
  <si>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</si>
  <si>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</si>
  <si>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</si>
  <si>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</si>
  <si>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</si>
  <si>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</si>
  <si>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Код ЕНСТРУ</t>
  </si>
  <si>
    <t>Признак  НДС</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</si>
  <si>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</si>
  <si>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</si>
  <si>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</si>
  <si>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</si>
  <si>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</si>
  <si>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</si>
  <si>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</si>
  <si>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</si>
  <si>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</si>
  <si>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</si>
  <si>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</si>
  <si>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</si>
  <si>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</si>
  <si>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</si>
  <si>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</si>
  <si>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</si>
  <si>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</si>
  <si>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</si>
  <si>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</si>
  <si>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</si>
  <si>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</si>
  <si>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</si>
  <si>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</si>
  <si>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</si>
  <si>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</si>
  <si>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</si>
  <si>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</si>
  <si>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</si>
  <si>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</si>
  <si>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</si>
  <si>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</si>
  <si>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</si>
  <si>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</si>
  <si>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</si>
  <si>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</si>
  <si>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</si>
  <si>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</si>
  <si>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</si>
  <si>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</si>
  <si>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</si>
  <si>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</si>
  <si>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</si>
  <si>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</si>
  <si>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</si>
  <si>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</si>
  <si>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</si>
  <si>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</si>
  <si>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</si>
  <si>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</si>
  <si>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</si>
  <si>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</si>
  <si>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</si>
  <si>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</si>
  <si>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</si>
  <si>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</si>
  <si>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</si>
  <si>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</si>
  <si>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</si>
  <si>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</si>
  <si>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</si>
  <si>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</si>
  <si>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</si>
  <si>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</si>
  <si>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</si>
  <si>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</si>
  <si>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</si>
  <si>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</si>
  <si>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</si>
  <si>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</si>
  <si>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</si>
  <si>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</si>
  <si>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</si>
  <si>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</si>
  <si>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</si>
  <si>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</si>
  <si>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</si>
  <si>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</si>
  <si>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</si>
  <si>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</si>
  <si>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</si>
  <si>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</si>
  <si>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</si>
  <si>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</si>
  <si>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</si>
  <si>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</si>
  <si>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</si>
  <si>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</si>
  <si>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</si>
  <si>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</si>
  <si>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</si>
  <si>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</si>
  <si>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</si>
  <si>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</si>
  <si>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</si>
  <si>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</si>
  <si>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</si>
  <si>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</si>
  <si>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</si>
  <si>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</si>
  <si>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</si>
  <si>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</si>
  <si>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</si>
  <si>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</si>
  <si>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</si>
  <si>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</si>
  <si>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</si>
  <si>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</si>
  <si>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</si>
  <si>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</si>
  <si>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</si>
  <si>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</si>
  <si>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</si>
  <si>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</si>
  <si>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</si>
  <si>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</si>
  <si>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</si>
  <si>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</si>
  <si>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</si>
  <si>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</si>
  <si>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</si>
  <si>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</si>
  <si>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</si>
  <si>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</si>
  <si>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</si>
  <si>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</si>
  <si>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</si>
  <si>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</si>
  <si>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</si>
  <si>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</si>
  <si>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</si>
  <si>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</si>
  <si>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</si>
  <si>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</si>
  <si>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</si>
  <si>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</si>
  <si>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</si>
  <si>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</si>
  <si>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</si>
  <si>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</si>
  <si>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</si>
  <si>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</si>
  <si>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</si>
  <si>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</si>
  <si>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</si>
  <si>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</si>
  <si>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</si>
  <si>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</si>
  <si>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</si>
  <si>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</si>
  <si>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</si>
  <si>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</si>
  <si>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</si>
  <si>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</si>
  <si>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</si>
  <si>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</si>
  <si>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</si>
  <si>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</si>
  <si>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</si>
  <si>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</si>
  <si>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</si>
  <si>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</si>
  <si>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</si>
  <si>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</si>
  <si>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</si>
  <si>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</si>
  <si>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</si>
  <si>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</si>
  <si>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</si>
  <si>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</si>
  <si>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</si>
  <si>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</si>
  <si>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</si>
  <si>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</si>
  <si>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</si>
  <si>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</si>
  <si>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</si>
  <si>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</si>
  <si>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</si>
  <si>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</si>
  <si>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</si>
  <si>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</si>
  <si>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</si>
  <si>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</si>
  <si>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</si>
  <si>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</si>
  <si>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</si>
  <si>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</si>
  <si>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</si>
  <si>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</si>
  <si>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</si>
  <si>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</si>
  <si>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</si>
  <si>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</si>
  <si>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</si>
  <si>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</si>
  <si>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</si>
  <si>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</si>
  <si>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</si>
  <si>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</si>
  <si>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</si>
  <si>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</si>
  <si>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</si>
  <si>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</si>
  <si>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</si>
  <si>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</si>
  <si>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</si>
  <si>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</si>
  <si>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</si>
  <si>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</si>
  <si>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</si>
  <si>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</si>
  <si>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</si>
  <si>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</si>
  <si>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</si>
  <si>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</si>
  <si>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</si>
  <si>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</si>
  <si>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</si>
  <si>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</si>
  <si>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</si>
  <si>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</si>
  <si>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</si>
  <si>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</si>
  <si>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</si>
  <si>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</si>
  <si>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</si>
  <si>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</si>
  <si>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</si>
  <si>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</si>
  <si>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</si>
  <si>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</si>
  <si>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</si>
  <si>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</si>
  <si>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</si>
  <si>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</si>
  <si>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</si>
  <si>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</si>
  <si>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</si>
  <si>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</si>
  <si>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</si>
  <si>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</si>
  <si>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</si>
  <si>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</si>
  <si>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</si>
  <si>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</si>
  <si>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</si>
  <si>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</si>
  <si>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</si>
  <si>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</si>
  <si>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</si>
  <si>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</si>
  <si>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</si>
  <si>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</si>
  <si>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</si>
  <si>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</si>
  <si>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</si>
  <si>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</si>
  <si>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</si>
  <si>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</si>
  <si>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</si>
  <si>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</si>
  <si>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</si>
  <si>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</si>
  <si>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</si>
  <si>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</si>
  <si>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</si>
  <si>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</si>
  <si>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</si>
  <si>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</si>
  <si>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</si>
  <si>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</si>
  <si>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</si>
  <si>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</si>
  <si>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</si>
  <si>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</si>
  <si>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</si>
  <si>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</si>
  <si>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</si>
  <si>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</si>
  <si>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</si>
  <si>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</si>
  <si>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</si>
  <si>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</si>
  <si>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</si>
  <si>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</si>
  <si>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</si>
  <si>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</si>
  <si>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</si>
  <si>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</si>
  <si>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</si>
  <si>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</si>
  <si>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</si>
  <si>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</si>
  <si>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</si>
  <si>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</si>
  <si>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</si>
  <si>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</si>
  <si>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</si>
  <si>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</si>
  <si>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</si>
  <si>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</si>
  <si>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</si>
  <si>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</si>
  <si>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</si>
  <si>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</si>
  <si>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</si>
  <si>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</si>
  <si>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</si>
  <si>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</si>
  <si>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34693</t>
  </si>
  <si>
    <t>620230.000.000001</t>
  </si>
  <si>
    <t>Услуги по сопровождению и технической поддержке информационной системы</t>
  </si>
  <si>
    <t>39466</t>
  </si>
  <si>
    <t>45569</t>
  </si>
  <si>
    <t>35095</t>
  </si>
  <si>
    <t>4-2 У</t>
  </si>
  <si>
    <t>В связи с измененнием МПР в РК</t>
  </si>
  <si>
    <t>04.2020</t>
  </si>
  <si>
    <t xml:space="preserve"> Аппаратно-программный комплекс «Light Kassa»</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</si>
  <si>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</si>
  <si>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</si>
  <si>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</si>
  <si>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</si>
  <si>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</si>
  <si>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</si>
  <si>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</si>
  <si>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</si>
  <si>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</si>
  <si>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</si>
  <si>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70306</t>
  </si>
  <si>
    <t>10 У</t>
  </si>
  <si>
    <t>Предоставление лицензий антивирусного программного обеспечения (Kaspersky Endpoint Security for Business - Select)</t>
  </si>
  <si>
    <t>услуга в год</t>
  </si>
  <si>
    <t>Аппаратно-программный комплекс «Учет.Онлайн Касса»</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</si>
  <si>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</si>
  <si>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</si>
  <si>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</si>
  <si>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</si>
  <si>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</si>
  <si>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</si>
  <si>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</si>
  <si>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</si>
  <si>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</si>
  <si>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</si>
  <si>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</si>
  <si>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</si>
  <si>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</si>
  <si>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</si>
  <si>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13 У</t>
  </si>
  <si>
    <t>103-11</t>
  </si>
  <si>
    <t>08.2020</t>
  </si>
  <si>
    <t>14 У</t>
  </si>
  <si>
    <t>137427</t>
  </si>
  <si>
    <t xml:space="preserve">Астана -Петропавловск, Алматы - Достык </t>
  </si>
  <si>
    <t>Аренда каналов связи ВОЛС</t>
  </si>
  <si>
    <t>143760</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</si>
  <si>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</si>
  <si>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</si>
  <si>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</si>
  <si>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</si>
  <si>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</si>
  <si>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</si>
  <si>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</si>
  <si>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</si>
  <si>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</si>
  <si>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</si>
  <si>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</si>
  <si>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160293</t>
  </si>
  <si>
    <t>09.2021</t>
  </si>
  <si>
    <t>166897</t>
  </si>
  <si>
    <t>176078</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</si>
  <si>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</si>
  <si>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</si>
  <si>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</si>
  <si>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175947</t>
  </si>
  <si>
    <t>9-6 У</t>
  </si>
  <si>
    <t>202456</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</si>
  <si>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</si>
  <si>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</si>
  <si>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</si>
  <si>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Актау</t>
  </si>
  <si>
    <t>214660</t>
  </si>
  <si>
    <t>Атырау</t>
  </si>
  <si>
    <t>Уральск</t>
  </si>
  <si>
    <t>Актобе</t>
  </si>
  <si>
    <t xml:space="preserve">Жезказган </t>
  </si>
  <si>
    <t>Караганда</t>
  </si>
  <si>
    <t>Кызылорда</t>
  </si>
  <si>
    <t>19 У</t>
  </si>
  <si>
    <t>20 У</t>
  </si>
  <si>
    <t>21 У</t>
  </si>
  <si>
    <t>24 У</t>
  </si>
  <si>
    <t>25 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</si>
</sst>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219">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164" fontId="34" fillId="15"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14" fontId="3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149</xdr:row>
      <xdr:rowOff>131989</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149</xdr:row>
      <xdr:rowOff>131989</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149</xdr:row>
      <xdr:rowOff>131989</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149</xdr:row>
      <xdr:rowOff>131989</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119</xdr:row>
      <xdr:rowOff>0</xdr:rowOff>
    </xdr:from>
    <xdr:to>
      <xdr:col>52</xdr:col>
      <xdr:colOff>66675</xdr:colOff>
      <xdr:row>127</xdr:row>
      <xdr:rowOff>112941</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D139"/>
  <sheetViews>
    <sheetView tabSelected="1" view="pageBreakPreview" zoomScale="70" zoomScaleNormal="100" zoomScaleSheetLayoutView="70" workbookViewId="0">
      <pane ySplit="8" topLeftCell="A9" activePane="bottomLeft" state="frozen"/>
      <selection pane="bottomLeft" activeCell="A5" sqref="A5:A7"/>
    </sheetView>
  </sheetViews>
  <sheetFormatPr defaultColWidth="9.140625" defaultRowHeight="12.75" x14ac:dyDescent="0.25"/>
  <cols>
    <col min="1" max="1" width="7.5703125" style="22" customWidth="1"/>
    <col min="2" max="2" width="28" style="22" customWidth="1"/>
    <col min="3" max="3" width="28.85546875" style="54"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50" customWidth="1"/>
    <col min="15" max="15" width="19.5703125" style="22" customWidth="1"/>
    <col min="16" max="16" width="14.28515625" style="22" customWidth="1"/>
    <col min="17" max="17" width="27.85546875" style="22" customWidth="1"/>
    <col min="18" max="18" width="13.5703125" style="22" customWidth="1"/>
    <col min="19" max="24" width="16" style="22" customWidth="1"/>
    <col min="25" max="27" width="19.5703125" style="59" customWidth="1"/>
    <col min="28" max="39" width="19.5703125" style="22" customWidth="1"/>
    <col min="40" max="45" width="17.28515625" style="22" customWidth="1"/>
    <col min="46" max="47" width="23" style="22" customWidth="1"/>
    <col min="48" max="48" width="19.28515625" style="22" customWidth="1"/>
    <col min="49" max="49" width="35.42578125" style="22" customWidth="1"/>
    <col min="50" max="50" width="22.28515625" style="22" customWidth="1"/>
    <col min="51" max="51" width="17.28515625" style="22" customWidth="1"/>
    <col min="52" max="52" width="22.28515625" style="22" customWidth="1"/>
    <col min="53" max="53" width="17" style="22" customWidth="1"/>
    <col min="54" max="54" width="21" style="22" customWidth="1"/>
    <col min="55" max="55" width="16.42578125" style="22" customWidth="1"/>
    <col min="56" max="56" width="17.7109375" style="22" customWidth="1"/>
    <col min="57" max="57" width="23" style="22" customWidth="1"/>
    <col min="58" max="16384" width="9.140625" style="22"/>
  </cols>
  <sheetData>
    <row r="1" spans="1:57" ht="20.25" x14ac:dyDescent="0.25">
      <c r="A1" s="208" t="s">
        <v>1477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1:57" ht="20.25" x14ac:dyDescent="0.25">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25">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25">
      <c r="C4" s="53"/>
      <c r="N4" s="50"/>
      <c r="Y4" s="58"/>
      <c r="Z4" s="58"/>
      <c r="AA4" s="58"/>
    </row>
    <row r="5" spans="1:57" s="24" customFormat="1" ht="35.25" customHeight="1" x14ac:dyDescent="0.25">
      <c r="A5" s="204" t="s">
        <v>14</v>
      </c>
      <c r="B5" s="204" t="s">
        <v>1468</v>
      </c>
      <c r="C5" s="204" t="s">
        <v>12</v>
      </c>
      <c r="D5" s="204" t="s">
        <v>13</v>
      </c>
      <c r="E5" s="200" t="s">
        <v>1460</v>
      </c>
      <c r="F5" s="200" t="s">
        <v>1461</v>
      </c>
      <c r="G5" s="204" t="s">
        <v>5</v>
      </c>
      <c r="H5" s="204" t="s">
        <v>1459</v>
      </c>
      <c r="I5" s="204" t="s">
        <v>6</v>
      </c>
      <c r="J5" s="204" t="s">
        <v>1476</v>
      </c>
      <c r="K5" s="205" t="s">
        <v>1475</v>
      </c>
      <c r="L5" s="206"/>
      <c r="M5" s="207"/>
      <c r="N5" s="204" t="s">
        <v>11</v>
      </c>
      <c r="O5" s="204"/>
      <c r="P5" s="204"/>
      <c r="Q5" s="204" t="s">
        <v>923</v>
      </c>
      <c r="R5" s="204" t="s">
        <v>1469</v>
      </c>
      <c r="S5" s="203" t="s">
        <v>1504</v>
      </c>
      <c r="T5" s="203"/>
      <c r="U5" s="203"/>
      <c r="V5" s="203" t="s">
        <v>1503</v>
      </c>
      <c r="W5" s="203"/>
      <c r="X5" s="203"/>
      <c r="Y5" s="203" t="s">
        <v>1462</v>
      </c>
      <c r="Z5" s="203"/>
      <c r="AA5" s="203"/>
      <c r="AB5" s="203" t="s">
        <v>1470</v>
      </c>
      <c r="AC5" s="203"/>
      <c r="AD5" s="203"/>
      <c r="AE5" s="203" t="s">
        <v>1471</v>
      </c>
      <c r="AF5" s="203"/>
      <c r="AG5" s="203"/>
      <c r="AH5" s="203" t="s">
        <v>1472</v>
      </c>
      <c r="AI5" s="203"/>
      <c r="AJ5" s="203"/>
      <c r="AK5" s="203" t="s">
        <v>1473</v>
      </c>
      <c r="AL5" s="203"/>
      <c r="AM5" s="203"/>
      <c r="AN5" s="203" t="s">
        <v>1499</v>
      </c>
      <c r="AO5" s="203"/>
      <c r="AP5" s="203"/>
      <c r="AQ5" s="203" t="s">
        <v>1500</v>
      </c>
      <c r="AR5" s="203"/>
      <c r="AS5" s="203"/>
      <c r="AT5" s="73"/>
      <c r="AU5" s="73"/>
      <c r="AV5" s="204" t="s">
        <v>1474</v>
      </c>
      <c r="AW5" s="209" t="s">
        <v>846</v>
      </c>
      <c r="AX5" s="210"/>
      <c r="AY5" s="209" t="s">
        <v>1458</v>
      </c>
      <c r="AZ5" s="210"/>
      <c r="BA5" s="204"/>
      <c r="BB5" s="204"/>
      <c r="BC5" s="204"/>
      <c r="BD5" s="204"/>
      <c r="BE5" s="204"/>
    </row>
    <row r="6" spans="1:57" s="24" customFormat="1" ht="35.25" customHeight="1" x14ac:dyDescent="0.25">
      <c r="A6" s="204"/>
      <c r="B6" s="204"/>
      <c r="C6" s="204"/>
      <c r="D6" s="204"/>
      <c r="E6" s="201"/>
      <c r="F6" s="201"/>
      <c r="G6" s="204"/>
      <c r="H6" s="204"/>
      <c r="I6" s="204"/>
      <c r="J6" s="204"/>
      <c r="K6" s="62" t="s">
        <v>7</v>
      </c>
      <c r="L6" s="204" t="s">
        <v>8</v>
      </c>
      <c r="M6" s="204"/>
      <c r="N6" s="204"/>
      <c r="O6" s="204"/>
      <c r="P6" s="204"/>
      <c r="Q6" s="204"/>
      <c r="R6" s="204"/>
      <c r="S6" s="203" t="s">
        <v>0</v>
      </c>
      <c r="T6" s="203" t="s">
        <v>1</v>
      </c>
      <c r="U6" s="203" t="s">
        <v>2</v>
      </c>
      <c r="V6" s="203" t="s">
        <v>0</v>
      </c>
      <c r="W6" s="203" t="s">
        <v>1</v>
      </c>
      <c r="X6" s="203" t="s">
        <v>2</v>
      </c>
      <c r="Y6" s="203" t="s">
        <v>0</v>
      </c>
      <c r="Z6" s="203" t="s">
        <v>1</v>
      </c>
      <c r="AA6" s="203" t="s">
        <v>2</v>
      </c>
      <c r="AB6" s="203" t="s">
        <v>0</v>
      </c>
      <c r="AC6" s="203" t="s">
        <v>1</v>
      </c>
      <c r="AD6" s="203" t="s">
        <v>2</v>
      </c>
      <c r="AE6" s="203" t="s">
        <v>0</v>
      </c>
      <c r="AF6" s="203" t="s">
        <v>1</v>
      </c>
      <c r="AG6" s="203" t="s">
        <v>2</v>
      </c>
      <c r="AH6" s="203" t="s">
        <v>0</v>
      </c>
      <c r="AI6" s="203" t="s">
        <v>1</v>
      </c>
      <c r="AJ6" s="203" t="s">
        <v>2</v>
      </c>
      <c r="AK6" s="203" t="s">
        <v>0</v>
      </c>
      <c r="AL6" s="203" t="s">
        <v>1</v>
      </c>
      <c r="AM6" s="203" t="s">
        <v>2</v>
      </c>
      <c r="AN6" s="203" t="s">
        <v>0</v>
      </c>
      <c r="AO6" s="203" t="s">
        <v>1</v>
      </c>
      <c r="AP6" s="203" t="s">
        <v>2</v>
      </c>
      <c r="AQ6" s="203" t="s">
        <v>0</v>
      </c>
      <c r="AR6" s="203" t="s">
        <v>1</v>
      </c>
      <c r="AS6" s="203" t="s">
        <v>2</v>
      </c>
      <c r="AT6" s="204" t="s">
        <v>2</v>
      </c>
      <c r="AU6" s="204" t="s">
        <v>3</v>
      </c>
      <c r="AV6" s="204"/>
      <c r="AW6" s="204" t="s">
        <v>844</v>
      </c>
      <c r="AX6" s="200" t="s">
        <v>844</v>
      </c>
      <c r="AY6" s="204" t="s">
        <v>844</v>
      </c>
      <c r="AZ6" s="204" t="s">
        <v>844</v>
      </c>
      <c r="BA6" s="204"/>
      <c r="BB6" s="204"/>
      <c r="BC6" s="204"/>
      <c r="BD6" s="204"/>
      <c r="BE6" s="204"/>
    </row>
    <row r="7" spans="1:57" s="29" customFormat="1" ht="35.25" customHeight="1" x14ac:dyDescent="0.25">
      <c r="A7" s="204"/>
      <c r="B7" s="204"/>
      <c r="C7" s="204"/>
      <c r="D7" s="204"/>
      <c r="E7" s="202"/>
      <c r="F7" s="202"/>
      <c r="G7" s="204"/>
      <c r="H7" s="204"/>
      <c r="I7" s="204"/>
      <c r="J7" s="204"/>
      <c r="K7" s="62" t="s">
        <v>9</v>
      </c>
      <c r="L7" s="62" t="s">
        <v>10</v>
      </c>
      <c r="M7" s="62" t="s">
        <v>9</v>
      </c>
      <c r="N7" s="62" t="s">
        <v>684</v>
      </c>
      <c r="O7" s="62" t="s">
        <v>685</v>
      </c>
      <c r="P7" s="62" t="s">
        <v>686</v>
      </c>
      <c r="Q7" s="204"/>
      <c r="R7" s="204"/>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4"/>
      <c r="AU7" s="204"/>
      <c r="AV7" s="204"/>
      <c r="AW7" s="204"/>
      <c r="AX7" s="202"/>
      <c r="AY7" s="204"/>
      <c r="AZ7" s="204"/>
      <c r="BA7" s="204"/>
      <c r="BB7" s="204"/>
      <c r="BC7" s="204"/>
      <c r="BD7" s="204"/>
      <c r="BE7" s="204"/>
    </row>
    <row r="8" spans="1:57" s="29" customFormat="1" ht="21" customHeight="1" x14ac:dyDescent="0.25">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c r="BB8" s="71"/>
      <c r="BC8" s="71"/>
      <c r="BD8" s="71"/>
      <c r="BE8" s="71"/>
    </row>
    <row r="9" spans="1:57" s="46" customFormat="1" ht="18" customHeight="1" x14ac:dyDescent="0.25">
      <c r="A9" s="26" t="s">
        <v>1528</v>
      </c>
      <c r="B9" s="30" t="s">
        <v>1554</v>
      </c>
      <c r="C9" s="30" t="s">
        <v>1555</v>
      </c>
      <c r="D9" s="30" t="s">
        <v>1556</v>
      </c>
      <c r="E9" s="30" t="s">
        <v>825</v>
      </c>
      <c r="F9" s="30"/>
      <c r="G9" s="41" t="s">
        <v>1490</v>
      </c>
      <c r="H9" s="30" t="s">
        <v>1568</v>
      </c>
      <c r="I9" s="27" t="s">
        <v>1572</v>
      </c>
      <c r="J9" s="42" t="s">
        <v>669</v>
      </c>
      <c r="K9" s="30" t="s">
        <v>1574</v>
      </c>
      <c r="L9" s="30"/>
      <c r="M9" s="30"/>
      <c r="N9" s="42">
        <v>0</v>
      </c>
      <c r="O9" s="26">
        <v>100</v>
      </c>
      <c r="P9" s="26">
        <v>0</v>
      </c>
      <c r="Q9" s="47" t="s">
        <v>1603</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1579</v>
      </c>
      <c r="AZ9" s="30"/>
      <c r="BA9" s="30"/>
      <c r="BB9" s="64"/>
      <c r="BC9" s="69"/>
      <c r="BD9" s="65"/>
      <c r="BE9" s="23"/>
    </row>
    <row r="10" spans="1:57" s="46" customFormat="1" ht="18" customHeight="1" x14ac:dyDescent="0.25">
      <c r="A10" s="26" t="s">
        <v>1529</v>
      </c>
      <c r="B10" s="30" t="s">
        <v>1554</v>
      </c>
      <c r="C10" s="30" t="s">
        <v>1555</v>
      </c>
      <c r="D10" s="30" t="s">
        <v>1556</v>
      </c>
      <c r="E10" s="30" t="s">
        <v>825</v>
      </c>
      <c r="F10" s="30"/>
      <c r="G10" s="41" t="s">
        <v>1490</v>
      </c>
      <c r="H10" s="30" t="s">
        <v>1568</v>
      </c>
      <c r="I10" s="27" t="s">
        <v>1572</v>
      </c>
      <c r="J10" s="42" t="s">
        <v>669</v>
      </c>
      <c r="K10" s="30" t="s">
        <v>1574</v>
      </c>
      <c r="L10" s="30"/>
      <c r="M10" s="30"/>
      <c r="N10" s="42">
        <v>0</v>
      </c>
      <c r="O10" s="26">
        <v>100</v>
      </c>
      <c r="P10" s="26">
        <v>0</v>
      </c>
      <c r="Q10" s="47" t="s">
        <v>1603</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1580</v>
      </c>
      <c r="AZ10" s="30"/>
      <c r="BA10" s="30"/>
      <c r="BB10" s="64"/>
      <c r="BC10" s="69"/>
      <c r="BD10" s="65"/>
      <c r="BE10" s="23"/>
    </row>
    <row r="11" spans="1:57" s="46" customFormat="1" ht="18" customHeight="1" x14ac:dyDescent="0.25">
      <c r="A11" s="26" t="s">
        <v>1530</v>
      </c>
      <c r="B11" s="30" t="s">
        <v>1557</v>
      </c>
      <c r="C11" s="30" t="s">
        <v>1555</v>
      </c>
      <c r="D11" s="30" t="s">
        <v>1556</v>
      </c>
      <c r="E11" s="30" t="s">
        <v>825</v>
      </c>
      <c r="F11" s="30"/>
      <c r="G11" s="41" t="s">
        <v>1490</v>
      </c>
      <c r="H11" s="30" t="s">
        <v>1569</v>
      </c>
      <c r="I11" s="27" t="s">
        <v>1572</v>
      </c>
      <c r="J11" s="42" t="s">
        <v>669</v>
      </c>
      <c r="K11" s="30" t="s">
        <v>1574</v>
      </c>
      <c r="L11" s="30"/>
      <c r="M11" s="30"/>
      <c r="N11" s="42">
        <v>0</v>
      </c>
      <c r="O11" s="26">
        <v>100</v>
      </c>
      <c r="P11" s="26">
        <v>0</v>
      </c>
      <c r="Q11" s="47" t="s">
        <v>1603</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1581</v>
      </c>
      <c r="AZ11" s="30"/>
      <c r="BA11" s="30"/>
      <c r="BB11" s="64"/>
      <c r="BC11" s="69"/>
      <c r="BD11" s="65"/>
      <c r="BE11" s="23"/>
    </row>
    <row r="12" spans="1:57" s="46" customFormat="1" ht="18" customHeight="1" x14ac:dyDescent="0.25">
      <c r="A12" s="26" t="s">
        <v>1531</v>
      </c>
      <c r="B12" s="30" t="s">
        <v>1557</v>
      </c>
      <c r="C12" s="30" t="s">
        <v>1555</v>
      </c>
      <c r="D12" s="30" t="s">
        <v>1556</v>
      </c>
      <c r="E12" s="30" t="s">
        <v>825</v>
      </c>
      <c r="F12" s="30"/>
      <c r="G12" s="41" t="s">
        <v>1490</v>
      </c>
      <c r="H12" s="30" t="s">
        <v>1569</v>
      </c>
      <c r="I12" s="27" t="s">
        <v>1572</v>
      </c>
      <c r="J12" s="42" t="s">
        <v>669</v>
      </c>
      <c r="K12" s="30" t="s">
        <v>1574</v>
      </c>
      <c r="L12" s="30"/>
      <c r="M12" s="30"/>
      <c r="N12" s="42">
        <v>0</v>
      </c>
      <c r="O12" s="26">
        <v>100</v>
      </c>
      <c r="P12" s="26">
        <v>0</v>
      </c>
      <c r="Q12" s="47" t="s">
        <v>1603</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1582</v>
      </c>
      <c r="AZ12" s="30"/>
      <c r="BA12" s="30"/>
      <c r="BB12" s="64"/>
      <c r="BC12" s="69"/>
      <c r="BD12" s="65"/>
      <c r="BE12" s="23"/>
    </row>
    <row r="13" spans="1:57" s="46" customFormat="1" ht="18" customHeight="1" x14ac:dyDescent="0.25">
      <c r="A13" s="26" t="s">
        <v>1532</v>
      </c>
      <c r="B13" s="30" t="s">
        <v>1557</v>
      </c>
      <c r="C13" s="30" t="s">
        <v>1555</v>
      </c>
      <c r="D13" s="30" t="s">
        <v>1556</v>
      </c>
      <c r="E13" s="30" t="s">
        <v>825</v>
      </c>
      <c r="F13" s="30"/>
      <c r="G13" s="41" t="s">
        <v>1490</v>
      </c>
      <c r="H13" s="30" t="s">
        <v>1569</v>
      </c>
      <c r="I13" s="27" t="s">
        <v>1572</v>
      </c>
      <c r="J13" s="42" t="s">
        <v>669</v>
      </c>
      <c r="K13" s="30" t="s">
        <v>1574</v>
      </c>
      <c r="L13" s="30"/>
      <c r="M13" s="30"/>
      <c r="N13" s="42">
        <v>0</v>
      </c>
      <c r="O13" s="26">
        <v>100</v>
      </c>
      <c r="P13" s="26">
        <v>0</v>
      </c>
      <c r="Q13" s="47" t="s">
        <v>1603</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1583</v>
      </c>
      <c r="AZ13" s="30"/>
      <c r="BA13" s="30"/>
      <c r="BB13" s="64"/>
      <c r="BC13" s="69"/>
      <c r="BD13" s="65"/>
      <c r="BE13" s="23"/>
    </row>
    <row r="14" spans="1:57" s="46" customFormat="1" ht="18" customHeight="1" x14ac:dyDescent="0.25">
      <c r="A14" s="26" t="s">
        <v>1533</v>
      </c>
      <c r="B14" s="30" t="s">
        <v>1557</v>
      </c>
      <c r="C14" s="30" t="s">
        <v>1555</v>
      </c>
      <c r="D14" s="30" t="s">
        <v>1556</v>
      </c>
      <c r="E14" s="30" t="s">
        <v>825</v>
      </c>
      <c r="F14" s="30"/>
      <c r="G14" s="41" t="s">
        <v>1490</v>
      </c>
      <c r="H14" s="30" t="s">
        <v>1569</v>
      </c>
      <c r="I14" s="27" t="s">
        <v>1572</v>
      </c>
      <c r="J14" s="42" t="s">
        <v>669</v>
      </c>
      <c r="K14" s="30" t="s">
        <v>1574</v>
      </c>
      <c r="L14" s="30"/>
      <c r="M14" s="30"/>
      <c r="N14" s="42">
        <v>0</v>
      </c>
      <c r="O14" s="26">
        <v>100</v>
      </c>
      <c r="P14" s="26">
        <v>0</v>
      </c>
      <c r="Q14" s="47" t="s">
        <v>1603</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1584</v>
      </c>
      <c r="AZ14" s="30"/>
      <c r="BA14" s="30"/>
      <c r="BB14" s="64"/>
      <c r="BC14" s="69"/>
      <c r="BD14" s="65"/>
      <c r="BE14" s="23"/>
    </row>
    <row r="15" spans="1:57" s="46" customFormat="1" ht="18" customHeight="1" x14ac:dyDescent="0.25">
      <c r="A15" s="26" t="s">
        <v>1534</v>
      </c>
      <c r="B15" s="30" t="s">
        <v>1557</v>
      </c>
      <c r="C15" s="30" t="s">
        <v>1555</v>
      </c>
      <c r="D15" s="30" t="s">
        <v>1556</v>
      </c>
      <c r="E15" s="30" t="s">
        <v>825</v>
      </c>
      <c r="F15" s="30"/>
      <c r="G15" s="41" t="s">
        <v>1490</v>
      </c>
      <c r="H15" s="30" t="s">
        <v>1569</v>
      </c>
      <c r="I15" s="27" t="s">
        <v>1572</v>
      </c>
      <c r="J15" s="42" t="s">
        <v>669</v>
      </c>
      <c r="K15" s="30" t="s">
        <v>1574</v>
      </c>
      <c r="L15" s="30"/>
      <c r="M15" s="30"/>
      <c r="N15" s="42">
        <v>0</v>
      </c>
      <c r="O15" s="26">
        <v>100</v>
      </c>
      <c r="P15" s="26">
        <v>0</v>
      </c>
      <c r="Q15" s="47" t="s">
        <v>1603</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1585</v>
      </c>
      <c r="AZ15" s="30"/>
      <c r="BA15" s="30"/>
      <c r="BB15" s="64"/>
      <c r="BC15" s="69"/>
      <c r="BD15" s="65"/>
      <c r="BE15" s="23"/>
    </row>
    <row r="16" spans="1:57" s="46" customFormat="1" ht="18" customHeight="1" x14ac:dyDescent="0.25">
      <c r="A16" s="26" t="s">
        <v>1535</v>
      </c>
      <c r="B16" s="30" t="s">
        <v>1557</v>
      </c>
      <c r="C16" s="30" t="s">
        <v>1555</v>
      </c>
      <c r="D16" s="30" t="s">
        <v>1556</v>
      </c>
      <c r="E16" s="30" t="s">
        <v>825</v>
      </c>
      <c r="F16" s="30"/>
      <c r="G16" s="41" t="s">
        <v>1490</v>
      </c>
      <c r="H16" s="30" t="s">
        <v>1569</v>
      </c>
      <c r="I16" s="27" t="s">
        <v>1572</v>
      </c>
      <c r="J16" s="42" t="s">
        <v>669</v>
      </c>
      <c r="K16" s="30" t="s">
        <v>1574</v>
      </c>
      <c r="L16" s="30"/>
      <c r="M16" s="30"/>
      <c r="N16" s="42">
        <v>0</v>
      </c>
      <c r="O16" s="26">
        <v>100</v>
      </c>
      <c r="P16" s="26">
        <v>0</v>
      </c>
      <c r="Q16" s="47" t="s">
        <v>1603</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1586</v>
      </c>
      <c r="AZ16" s="30"/>
      <c r="BA16" s="30"/>
      <c r="BB16" s="64"/>
      <c r="BC16" s="69"/>
      <c r="BD16" s="65"/>
      <c r="BE16" s="23"/>
    </row>
    <row r="17" spans="1:57" s="46" customFormat="1" ht="18" customHeight="1" x14ac:dyDescent="0.25">
      <c r="A17" s="26" t="s">
        <v>1536</v>
      </c>
      <c r="B17" s="30" t="s">
        <v>1557</v>
      </c>
      <c r="C17" s="30" t="s">
        <v>1555</v>
      </c>
      <c r="D17" s="30" t="s">
        <v>1556</v>
      </c>
      <c r="E17" s="30" t="s">
        <v>825</v>
      </c>
      <c r="F17" s="30"/>
      <c r="G17" s="41" t="s">
        <v>1490</v>
      </c>
      <c r="H17" s="30" t="s">
        <v>1569</v>
      </c>
      <c r="I17" s="27" t="s">
        <v>1572</v>
      </c>
      <c r="J17" s="42" t="s">
        <v>669</v>
      </c>
      <c r="K17" s="30" t="s">
        <v>1574</v>
      </c>
      <c r="L17" s="30"/>
      <c r="M17" s="30"/>
      <c r="N17" s="42">
        <v>0</v>
      </c>
      <c r="O17" s="26">
        <v>100</v>
      </c>
      <c r="P17" s="26">
        <v>0</v>
      </c>
      <c r="Q17" s="47" t="s">
        <v>1603</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1587</v>
      </c>
      <c r="AZ17" s="30"/>
      <c r="BA17" s="30"/>
      <c r="BB17" s="64"/>
      <c r="BC17" s="69"/>
      <c r="BD17" s="65"/>
      <c r="BE17" s="23"/>
    </row>
    <row r="18" spans="1:57" s="46" customFormat="1" ht="18" customHeight="1" x14ac:dyDescent="0.25">
      <c r="A18" s="26" t="s">
        <v>1537</v>
      </c>
      <c r="B18" s="30" t="s">
        <v>1558</v>
      </c>
      <c r="C18" s="30" t="s">
        <v>1555</v>
      </c>
      <c r="D18" s="30" t="s">
        <v>1556</v>
      </c>
      <c r="E18" s="30" t="s">
        <v>825</v>
      </c>
      <c r="F18" s="30"/>
      <c r="G18" s="41" t="s">
        <v>1490</v>
      </c>
      <c r="H18" s="30" t="s">
        <v>1569</v>
      </c>
      <c r="I18" s="27" t="s">
        <v>1572</v>
      </c>
      <c r="J18" s="42" t="s">
        <v>669</v>
      </c>
      <c r="K18" s="30" t="s">
        <v>1574</v>
      </c>
      <c r="L18" s="30"/>
      <c r="M18" s="30"/>
      <c r="N18" s="42">
        <v>0</v>
      </c>
      <c r="O18" s="26">
        <v>100</v>
      </c>
      <c r="P18" s="26">
        <v>0</v>
      </c>
      <c r="Q18" s="47" t="s">
        <v>1603</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1588</v>
      </c>
      <c r="AZ18" s="30"/>
      <c r="BA18" s="30"/>
      <c r="BB18" s="64"/>
      <c r="BC18" s="69"/>
      <c r="BD18" s="65"/>
      <c r="BE18" s="23"/>
    </row>
    <row r="19" spans="1:57" s="46" customFormat="1" ht="18" customHeight="1" x14ac:dyDescent="0.25">
      <c r="A19" s="26" t="s">
        <v>1538</v>
      </c>
      <c r="B19" s="30" t="s">
        <v>1558</v>
      </c>
      <c r="C19" s="30" t="s">
        <v>1555</v>
      </c>
      <c r="D19" s="30" t="s">
        <v>1556</v>
      </c>
      <c r="E19" s="30" t="s">
        <v>825</v>
      </c>
      <c r="F19" s="30"/>
      <c r="G19" s="41" t="s">
        <v>1490</v>
      </c>
      <c r="H19" s="30" t="s">
        <v>1569</v>
      </c>
      <c r="I19" s="27" t="s">
        <v>1572</v>
      </c>
      <c r="J19" s="42" t="s">
        <v>669</v>
      </c>
      <c r="K19" s="30" t="s">
        <v>1574</v>
      </c>
      <c r="L19" s="30"/>
      <c r="M19" s="30"/>
      <c r="N19" s="42">
        <v>0</v>
      </c>
      <c r="O19" s="26">
        <v>100</v>
      </c>
      <c r="P19" s="26">
        <v>0</v>
      </c>
      <c r="Q19" s="47" t="s">
        <v>1603</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1589</v>
      </c>
      <c r="AZ19" s="30"/>
      <c r="BA19" s="30"/>
      <c r="BB19" s="64"/>
      <c r="BC19" s="69"/>
      <c r="BD19" s="65"/>
      <c r="BE19" s="23"/>
    </row>
    <row r="20" spans="1:57" s="46" customFormat="1" ht="18" customHeight="1" x14ac:dyDescent="0.25">
      <c r="A20" s="26" t="s">
        <v>1539</v>
      </c>
      <c r="B20" s="30" t="s">
        <v>1558</v>
      </c>
      <c r="C20" s="30" t="s">
        <v>1555</v>
      </c>
      <c r="D20" s="30" t="s">
        <v>1556</v>
      </c>
      <c r="E20" s="30" t="s">
        <v>825</v>
      </c>
      <c r="F20" s="30"/>
      <c r="G20" s="41" t="s">
        <v>1490</v>
      </c>
      <c r="H20" s="30" t="s">
        <v>1569</v>
      </c>
      <c r="I20" s="27" t="s">
        <v>1572</v>
      </c>
      <c r="J20" s="42" t="s">
        <v>669</v>
      </c>
      <c r="K20" s="30" t="s">
        <v>1574</v>
      </c>
      <c r="L20" s="30"/>
      <c r="M20" s="30"/>
      <c r="N20" s="42">
        <v>0</v>
      </c>
      <c r="O20" s="26">
        <v>100</v>
      </c>
      <c r="P20" s="26">
        <v>0</v>
      </c>
      <c r="Q20" s="47" t="s">
        <v>1603</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1590</v>
      </c>
      <c r="AZ20" s="30"/>
      <c r="BA20" s="30"/>
      <c r="BB20" s="64"/>
      <c r="BC20" s="69"/>
      <c r="BD20" s="65"/>
      <c r="BE20" s="23"/>
    </row>
    <row r="21" spans="1:57" s="46" customFormat="1" ht="18" customHeight="1" x14ac:dyDescent="0.25">
      <c r="A21" s="26" t="s">
        <v>1540</v>
      </c>
      <c r="B21" s="30" t="s">
        <v>1558</v>
      </c>
      <c r="C21" s="30" t="s">
        <v>1555</v>
      </c>
      <c r="D21" s="30" t="s">
        <v>1556</v>
      </c>
      <c r="E21" s="30" t="s">
        <v>825</v>
      </c>
      <c r="F21" s="30"/>
      <c r="G21" s="41" t="s">
        <v>1490</v>
      </c>
      <c r="H21" s="30" t="s">
        <v>1569</v>
      </c>
      <c r="I21" s="27" t="s">
        <v>1572</v>
      </c>
      <c r="J21" s="42" t="s">
        <v>669</v>
      </c>
      <c r="K21" s="30" t="s">
        <v>1574</v>
      </c>
      <c r="L21" s="30"/>
      <c r="M21" s="30"/>
      <c r="N21" s="42">
        <v>0</v>
      </c>
      <c r="O21" s="26">
        <v>100</v>
      </c>
      <c r="P21" s="26">
        <v>0</v>
      </c>
      <c r="Q21" s="47" t="s">
        <v>1603</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1591</v>
      </c>
      <c r="AZ21" s="30"/>
      <c r="BA21" s="30"/>
      <c r="BB21" s="64"/>
      <c r="BC21" s="69"/>
      <c r="BD21" s="65"/>
      <c r="BE21" s="23"/>
    </row>
    <row r="22" spans="1:57" s="46" customFormat="1" ht="18" customHeight="1" x14ac:dyDescent="0.25">
      <c r="A22" s="26" t="s">
        <v>1541</v>
      </c>
      <c r="B22" s="30" t="s">
        <v>1558</v>
      </c>
      <c r="C22" s="30" t="s">
        <v>1555</v>
      </c>
      <c r="D22" s="30" t="s">
        <v>1556</v>
      </c>
      <c r="E22" s="30" t="s">
        <v>825</v>
      </c>
      <c r="F22" s="30"/>
      <c r="G22" s="41" t="s">
        <v>1490</v>
      </c>
      <c r="H22" s="30" t="s">
        <v>1569</v>
      </c>
      <c r="I22" s="27" t="s">
        <v>1572</v>
      </c>
      <c r="J22" s="42" t="s">
        <v>669</v>
      </c>
      <c r="K22" s="30" t="s">
        <v>1574</v>
      </c>
      <c r="L22" s="30"/>
      <c r="M22" s="30"/>
      <c r="N22" s="42">
        <v>0</v>
      </c>
      <c r="O22" s="26">
        <v>100</v>
      </c>
      <c r="P22" s="26">
        <v>0</v>
      </c>
      <c r="Q22" s="47" t="s">
        <v>1603</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1592</v>
      </c>
      <c r="AZ22" s="30"/>
      <c r="BA22" s="30"/>
      <c r="BB22" s="64"/>
      <c r="BC22" s="69"/>
      <c r="BD22" s="65"/>
      <c r="BE22" s="23"/>
    </row>
    <row r="23" spans="1:57" s="46" customFormat="1" ht="18" customHeight="1" x14ac:dyDescent="0.25">
      <c r="A23" s="26" t="s">
        <v>1542</v>
      </c>
      <c r="B23" s="30" t="s">
        <v>1558</v>
      </c>
      <c r="C23" s="30" t="s">
        <v>1555</v>
      </c>
      <c r="D23" s="30" t="s">
        <v>1556</v>
      </c>
      <c r="E23" s="30" t="s">
        <v>825</v>
      </c>
      <c r="F23" s="30"/>
      <c r="G23" s="41" t="s">
        <v>1490</v>
      </c>
      <c r="H23" s="30" t="s">
        <v>1569</v>
      </c>
      <c r="I23" s="27" t="s">
        <v>1572</v>
      </c>
      <c r="J23" s="42" t="s">
        <v>669</v>
      </c>
      <c r="K23" s="30" t="s">
        <v>1574</v>
      </c>
      <c r="L23" s="30"/>
      <c r="M23" s="30"/>
      <c r="N23" s="42">
        <v>0</v>
      </c>
      <c r="O23" s="26">
        <v>100</v>
      </c>
      <c r="P23" s="26">
        <v>0</v>
      </c>
      <c r="Q23" s="47" t="s">
        <v>1603</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1593</v>
      </c>
      <c r="AZ23" s="30"/>
      <c r="BA23" s="30"/>
      <c r="BB23" s="64"/>
      <c r="BC23" s="69"/>
      <c r="BD23" s="65"/>
      <c r="BE23" s="23"/>
    </row>
    <row r="24" spans="1:57" s="46" customFormat="1" ht="18" customHeight="1" x14ac:dyDescent="0.25">
      <c r="A24" s="26" t="s">
        <v>1543</v>
      </c>
      <c r="B24" s="30" t="s">
        <v>1558</v>
      </c>
      <c r="C24" s="30" t="s">
        <v>1555</v>
      </c>
      <c r="D24" s="30" t="s">
        <v>1556</v>
      </c>
      <c r="E24" s="30" t="s">
        <v>825</v>
      </c>
      <c r="F24" s="30"/>
      <c r="G24" s="41" t="s">
        <v>1490</v>
      </c>
      <c r="H24" s="30" t="s">
        <v>1569</v>
      </c>
      <c r="I24" s="27" t="s">
        <v>1572</v>
      </c>
      <c r="J24" s="42" t="s">
        <v>669</v>
      </c>
      <c r="K24" s="30" t="s">
        <v>1574</v>
      </c>
      <c r="L24" s="30"/>
      <c r="M24" s="30"/>
      <c r="N24" s="42">
        <v>0</v>
      </c>
      <c r="O24" s="26">
        <v>100</v>
      </c>
      <c r="P24" s="26">
        <v>0</v>
      </c>
      <c r="Q24" s="47" t="s">
        <v>1603</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1594</v>
      </c>
      <c r="AZ24" s="30"/>
      <c r="BA24" s="30"/>
      <c r="BB24" s="64"/>
      <c r="BC24" s="69"/>
      <c r="BD24" s="65"/>
      <c r="BE24" s="23"/>
    </row>
    <row r="25" spans="1:57" s="46" customFormat="1" ht="18" customHeight="1" x14ac:dyDescent="0.25">
      <c r="A25" s="26" t="s">
        <v>1544</v>
      </c>
      <c r="B25" s="30" t="s">
        <v>1558</v>
      </c>
      <c r="C25" s="30" t="s">
        <v>1555</v>
      </c>
      <c r="D25" s="30" t="s">
        <v>1556</v>
      </c>
      <c r="E25" s="30" t="s">
        <v>825</v>
      </c>
      <c r="F25" s="30"/>
      <c r="G25" s="41" t="s">
        <v>1490</v>
      </c>
      <c r="H25" s="30" t="s">
        <v>1569</v>
      </c>
      <c r="I25" s="27" t="s">
        <v>1572</v>
      </c>
      <c r="J25" s="42" t="s">
        <v>669</v>
      </c>
      <c r="K25" s="30" t="s">
        <v>1574</v>
      </c>
      <c r="L25" s="30"/>
      <c r="M25" s="30"/>
      <c r="N25" s="42">
        <v>0</v>
      </c>
      <c r="O25" s="26">
        <v>100</v>
      </c>
      <c r="P25" s="26">
        <v>0</v>
      </c>
      <c r="Q25" s="47" t="s">
        <v>1603</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1595</v>
      </c>
      <c r="AZ25" s="30"/>
      <c r="BA25" s="30"/>
      <c r="BB25" s="64"/>
      <c r="BC25" s="69"/>
      <c r="BD25" s="65"/>
      <c r="BE25" s="23"/>
    </row>
    <row r="26" spans="1:57" s="46" customFormat="1" ht="18" customHeight="1" x14ac:dyDescent="0.25">
      <c r="A26" s="26" t="s">
        <v>1545</v>
      </c>
      <c r="B26" s="30" t="s">
        <v>1558</v>
      </c>
      <c r="C26" s="30" t="s">
        <v>1555</v>
      </c>
      <c r="D26" s="30" t="s">
        <v>1556</v>
      </c>
      <c r="E26" s="30" t="s">
        <v>825</v>
      </c>
      <c r="F26" s="30"/>
      <c r="G26" s="41" t="s">
        <v>1490</v>
      </c>
      <c r="H26" s="30" t="s">
        <v>1569</v>
      </c>
      <c r="I26" s="27" t="s">
        <v>1572</v>
      </c>
      <c r="J26" s="42" t="s">
        <v>669</v>
      </c>
      <c r="K26" s="30" t="s">
        <v>1574</v>
      </c>
      <c r="L26" s="30"/>
      <c r="M26" s="30"/>
      <c r="N26" s="42">
        <v>0</v>
      </c>
      <c r="O26" s="26">
        <v>100</v>
      </c>
      <c r="P26" s="26">
        <v>0</v>
      </c>
      <c r="Q26" s="47" t="s">
        <v>1603</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1596</v>
      </c>
      <c r="AZ26" s="30"/>
      <c r="BA26" s="30"/>
      <c r="BB26" s="64"/>
      <c r="BC26" s="69"/>
      <c r="BD26" s="65"/>
      <c r="BE26" s="23"/>
    </row>
    <row r="27" spans="1:57" s="46" customFormat="1" ht="18" customHeight="1" x14ac:dyDescent="0.25">
      <c r="A27" s="26" t="s">
        <v>1546</v>
      </c>
      <c r="B27" s="30" t="s">
        <v>1558</v>
      </c>
      <c r="C27" s="30" t="s">
        <v>1555</v>
      </c>
      <c r="D27" s="30" t="s">
        <v>1556</v>
      </c>
      <c r="E27" s="30" t="s">
        <v>825</v>
      </c>
      <c r="F27" s="30"/>
      <c r="G27" s="41" t="s">
        <v>1490</v>
      </c>
      <c r="H27" s="30" t="s">
        <v>1569</v>
      </c>
      <c r="I27" s="27" t="s">
        <v>1572</v>
      </c>
      <c r="J27" s="42" t="s">
        <v>669</v>
      </c>
      <c r="K27" s="30" t="s">
        <v>1574</v>
      </c>
      <c r="L27" s="30"/>
      <c r="M27" s="30"/>
      <c r="N27" s="42">
        <v>0</v>
      </c>
      <c r="O27" s="26">
        <v>100</v>
      </c>
      <c r="P27" s="26">
        <v>0</v>
      </c>
      <c r="Q27" s="47" t="s">
        <v>1603</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1596</v>
      </c>
      <c r="AZ27" s="30"/>
      <c r="BA27" s="30"/>
      <c r="BB27" s="64"/>
      <c r="BC27" s="69"/>
      <c r="BD27" s="65"/>
      <c r="BE27" s="23"/>
    </row>
    <row r="28" spans="1:57" s="46" customFormat="1" ht="18" customHeight="1" x14ac:dyDescent="0.25">
      <c r="A28" s="26" t="s">
        <v>1547</v>
      </c>
      <c r="B28" s="30" t="s">
        <v>1558</v>
      </c>
      <c r="C28" s="30" t="s">
        <v>1555</v>
      </c>
      <c r="D28" s="30" t="s">
        <v>1556</v>
      </c>
      <c r="E28" s="30" t="s">
        <v>825</v>
      </c>
      <c r="F28" s="30"/>
      <c r="G28" s="41" t="s">
        <v>1490</v>
      </c>
      <c r="H28" s="30" t="s">
        <v>1569</v>
      </c>
      <c r="I28" s="27" t="s">
        <v>1572</v>
      </c>
      <c r="J28" s="42" t="s">
        <v>669</v>
      </c>
      <c r="K28" s="30" t="s">
        <v>1574</v>
      </c>
      <c r="L28" s="30"/>
      <c r="M28" s="30"/>
      <c r="N28" s="42">
        <v>0</v>
      </c>
      <c r="O28" s="26">
        <v>100</v>
      </c>
      <c r="P28" s="26">
        <v>0</v>
      </c>
      <c r="Q28" s="47" t="s">
        <v>1603</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1597</v>
      </c>
      <c r="AZ28" s="30"/>
      <c r="BA28" s="30"/>
      <c r="BB28" s="64"/>
      <c r="BC28" s="69"/>
      <c r="BD28" s="65"/>
      <c r="BE28" s="23"/>
    </row>
    <row r="29" spans="1:57" s="46" customFormat="1" ht="18" customHeight="1" x14ac:dyDescent="0.25">
      <c r="A29" s="26" t="s">
        <v>1548</v>
      </c>
      <c r="B29" s="30" t="s">
        <v>1558</v>
      </c>
      <c r="C29" s="30" t="s">
        <v>1555</v>
      </c>
      <c r="D29" s="30" t="s">
        <v>1556</v>
      </c>
      <c r="E29" s="30" t="s">
        <v>825</v>
      </c>
      <c r="F29" s="30"/>
      <c r="G29" s="41" t="s">
        <v>1490</v>
      </c>
      <c r="H29" s="30" t="s">
        <v>1569</v>
      </c>
      <c r="I29" s="27" t="s">
        <v>1572</v>
      </c>
      <c r="J29" s="42" t="s">
        <v>669</v>
      </c>
      <c r="K29" s="30" t="s">
        <v>1574</v>
      </c>
      <c r="L29" s="30"/>
      <c r="M29" s="30"/>
      <c r="N29" s="42">
        <v>0</v>
      </c>
      <c r="O29" s="26">
        <v>100</v>
      </c>
      <c r="P29" s="26">
        <v>0</v>
      </c>
      <c r="Q29" s="47" t="s">
        <v>1603</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1598</v>
      </c>
      <c r="AZ29" s="30"/>
      <c r="BA29" s="30"/>
      <c r="BB29" s="64"/>
      <c r="BC29" s="69"/>
      <c r="BD29" s="65"/>
      <c r="BE29" s="23"/>
    </row>
    <row r="30" spans="1:57" s="46" customFormat="1" ht="18" customHeight="1" x14ac:dyDescent="0.25">
      <c r="A30" s="26" t="s">
        <v>1549</v>
      </c>
      <c r="B30" s="30" t="s">
        <v>1558</v>
      </c>
      <c r="C30" s="30" t="s">
        <v>1555</v>
      </c>
      <c r="D30" s="30" t="s">
        <v>1556</v>
      </c>
      <c r="E30" s="30" t="s">
        <v>825</v>
      </c>
      <c r="F30" s="30"/>
      <c r="G30" s="41" t="s">
        <v>1490</v>
      </c>
      <c r="H30" s="30" t="s">
        <v>1569</v>
      </c>
      <c r="I30" s="27" t="s">
        <v>1572</v>
      </c>
      <c r="J30" s="42" t="s">
        <v>669</v>
      </c>
      <c r="K30" s="30" t="s">
        <v>1574</v>
      </c>
      <c r="L30" s="30"/>
      <c r="M30" s="30"/>
      <c r="N30" s="42">
        <v>0</v>
      </c>
      <c r="O30" s="26">
        <v>100</v>
      </c>
      <c r="P30" s="26">
        <v>0</v>
      </c>
      <c r="Q30" s="47" t="s">
        <v>1603</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1599</v>
      </c>
      <c r="AZ30" s="30"/>
      <c r="BA30" s="30"/>
      <c r="BB30" s="64"/>
      <c r="BC30" s="69"/>
      <c r="BD30" s="65"/>
      <c r="BE30" s="23"/>
    </row>
    <row r="31" spans="1:57" s="46" customFormat="1" ht="18" customHeight="1" x14ac:dyDescent="0.25">
      <c r="A31" s="26" t="s">
        <v>1550</v>
      </c>
      <c r="B31" s="30" t="s">
        <v>1558</v>
      </c>
      <c r="C31" s="30" t="s">
        <v>1555</v>
      </c>
      <c r="D31" s="30" t="s">
        <v>1556</v>
      </c>
      <c r="E31" s="30" t="s">
        <v>825</v>
      </c>
      <c r="F31" s="30"/>
      <c r="G31" s="41" t="s">
        <v>1490</v>
      </c>
      <c r="H31" s="30" t="s">
        <v>1569</v>
      </c>
      <c r="I31" s="27" t="s">
        <v>1572</v>
      </c>
      <c r="J31" s="42" t="s">
        <v>669</v>
      </c>
      <c r="K31" s="30" t="s">
        <v>1574</v>
      </c>
      <c r="L31" s="30"/>
      <c r="M31" s="30"/>
      <c r="N31" s="42">
        <v>0</v>
      </c>
      <c r="O31" s="26">
        <v>100</v>
      </c>
      <c r="P31" s="26">
        <v>0</v>
      </c>
      <c r="Q31" s="47" t="s">
        <v>1603</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1600</v>
      </c>
      <c r="AZ31" s="30"/>
      <c r="BA31" s="30"/>
      <c r="BB31" s="64"/>
      <c r="BC31" s="69"/>
      <c r="BD31" s="65"/>
      <c r="BE31" s="23"/>
    </row>
    <row r="32" spans="1:57" s="46" customFormat="1" ht="18" customHeight="1" x14ac:dyDescent="0.25">
      <c r="A32" s="26" t="s">
        <v>1551</v>
      </c>
      <c r="B32" s="30" t="s">
        <v>1559</v>
      </c>
      <c r="C32" s="30" t="s">
        <v>1560</v>
      </c>
      <c r="D32" s="30" t="s">
        <v>1561</v>
      </c>
      <c r="E32" s="30" t="s">
        <v>825</v>
      </c>
      <c r="F32" s="30"/>
      <c r="G32" s="41" t="s">
        <v>1490</v>
      </c>
      <c r="H32" s="30" t="s">
        <v>1570</v>
      </c>
      <c r="I32" s="27" t="s">
        <v>1572</v>
      </c>
      <c r="J32" s="42" t="s">
        <v>669</v>
      </c>
      <c r="K32" s="30"/>
      <c r="L32" s="30" t="s">
        <v>1577</v>
      </c>
      <c r="M32" s="30" t="s">
        <v>1576</v>
      </c>
      <c r="N32" s="42">
        <v>0</v>
      </c>
      <c r="O32" s="26">
        <v>100</v>
      </c>
      <c r="P32" s="26">
        <v>0</v>
      </c>
      <c r="Q32" s="47" t="s">
        <v>1604</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1601</v>
      </c>
      <c r="AZ32" s="30"/>
      <c r="BA32" s="30"/>
      <c r="BB32" s="64"/>
      <c r="BC32" s="69"/>
      <c r="BD32" s="65"/>
      <c r="BE32" s="23"/>
    </row>
    <row r="33" spans="1:57" s="46" customFormat="1" ht="18" customHeight="1" x14ac:dyDescent="0.25">
      <c r="A33" s="26" t="s">
        <v>1552</v>
      </c>
      <c r="B33" s="30" t="s">
        <v>1562</v>
      </c>
      <c r="C33" s="30" t="s">
        <v>1563</v>
      </c>
      <c r="D33" s="30" t="s">
        <v>1564</v>
      </c>
      <c r="E33" s="30" t="s">
        <v>825</v>
      </c>
      <c r="F33" s="30"/>
      <c r="G33" s="41" t="s">
        <v>1490</v>
      </c>
      <c r="H33" s="30" t="s">
        <v>1571</v>
      </c>
      <c r="I33" s="27" t="s">
        <v>1572</v>
      </c>
      <c r="J33" s="42" t="s">
        <v>669</v>
      </c>
      <c r="K33" s="30"/>
      <c r="L33" s="30"/>
      <c r="M33" s="30"/>
      <c r="N33" s="42">
        <v>0</v>
      </c>
      <c r="O33" s="26">
        <v>100</v>
      </c>
      <c r="P33" s="26">
        <v>0</v>
      </c>
      <c r="Q33" s="47" t="s">
        <v>1603</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1602</v>
      </c>
      <c r="AZ33" s="30"/>
      <c r="BA33" s="30"/>
      <c r="BB33" s="64"/>
      <c r="BC33" s="69"/>
      <c r="BD33" s="65"/>
      <c r="BE33" s="23"/>
    </row>
    <row r="34" spans="1:57" s="46" customFormat="1" ht="18" customHeight="1" x14ac:dyDescent="0.25">
      <c r="A34" s="26" t="s">
        <v>1553</v>
      </c>
      <c r="B34" s="30" t="s">
        <v>1565</v>
      </c>
      <c r="C34" s="30" t="s">
        <v>1566</v>
      </c>
      <c r="D34" s="30" t="s">
        <v>1567</v>
      </c>
      <c r="E34" s="30" t="s">
        <v>825</v>
      </c>
      <c r="F34" s="30"/>
      <c r="G34" s="41" t="s">
        <v>1490</v>
      </c>
      <c r="H34" s="30" t="s">
        <v>1571</v>
      </c>
      <c r="I34" s="27" t="s">
        <v>1573</v>
      </c>
      <c r="J34" s="42" t="s">
        <v>669</v>
      </c>
      <c r="K34" s="30" t="s">
        <v>1578</v>
      </c>
      <c r="L34" s="30"/>
      <c r="M34" s="30"/>
      <c r="N34" s="42">
        <v>0</v>
      </c>
      <c r="O34" s="26">
        <v>100</v>
      </c>
      <c r="P34" s="26">
        <v>0</v>
      </c>
      <c r="Q34" s="47" t="s">
        <v>1605</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1567</v>
      </c>
      <c r="AZ34" s="30"/>
      <c r="BA34" s="30"/>
      <c r="BB34" s="64"/>
      <c r="BC34" s="69"/>
      <c r="BD34" s="65"/>
      <c r="BE34" s="23"/>
    </row>
    <row r="35" spans="1:57" s="46" customFormat="1" ht="21" customHeight="1" x14ac:dyDescent="0.25">
      <c r="A35" s="26" t="s">
        <v>1663</v>
      </c>
      <c r="B35" s="30" t="s">
        <v>1554</v>
      </c>
      <c r="C35" s="30" t="s">
        <v>1555</v>
      </c>
      <c r="D35" s="30" t="s">
        <v>1556</v>
      </c>
      <c r="E35" s="30" t="s">
        <v>825</v>
      </c>
      <c r="F35" s="30"/>
      <c r="G35" s="41" t="s">
        <v>1490</v>
      </c>
      <c r="H35" s="30" t="s">
        <v>1671</v>
      </c>
      <c r="I35" s="27" t="s">
        <v>1673</v>
      </c>
      <c r="J35" s="42" t="s">
        <v>669</v>
      </c>
      <c r="K35" s="30" t="s">
        <v>1649</v>
      </c>
      <c r="L35" s="30"/>
      <c r="M35" s="30"/>
      <c r="N35" s="42">
        <v>0</v>
      </c>
      <c r="O35" s="26">
        <v>100</v>
      </c>
      <c r="P35" s="26">
        <v>0</v>
      </c>
      <c r="Q35" s="47" t="s">
        <v>1603</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1664</v>
      </c>
      <c r="AZ35" s="30"/>
      <c r="BA35" s="30"/>
      <c r="BB35" s="64"/>
      <c r="BC35" s="69"/>
      <c r="BD35" s="65"/>
      <c r="BE35" s="23"/>
    </row>
    <row r="36" spans="1:57" s="46" customFormat="1" ht="21" customHeight="1" x14ac:dyDescent="0.25">
      <c r="A36" s="26" t="s">
        <v>1665</v>
      </c>
      <c r="B36" s="30" t="s">
        <v>1554</v>
      </c>
      <c r="C36" s="30" t="s">
        <v>1555</v>
      </c>
      <c r="D36" s="30" t="s">
        <v>1556</v>
      </c>
      <c r="E36" s="30" t="s">
        <v>825</v>
      </c>
      <c r="F36" s="30"/>
      <c r="G36" s="41" t="s">
        <v>1490</v>
      </c>
      <c r="H36" s="30" t="s">
        <v>1671</v>
      </c>
      <c r="I36" s="27" t="s">
        <v>1674</v>
      </c>
      <c r="J36" s="42" t="s">
        <v>669</v>
      </c>
      <c r="K36" s="30" t="s">
        <v>1649</v>
      </c>
      <c r="L36" s="30"/>
      <c r="M36" s="30"/>
      <c r="N36" s="42">
        <v>0</v>
      </c>
      <c r="O36" s="26">
        <v>100</v>
      </c>
      <c r="P36" s="26">
        <v>0</v>
      </c>
      <c r="Q36" s="47" t="s">
        <v>1603</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1664</v>
      </c>
      <c r="AZ36" s="30"/>
      <c r="BA36" s="30"/>
      <c r="BB36" s="64"/>
      <c r="BC36" s="69"/>
      <c r="BD36" s="65"/>
      <c r="BE36" s="23"/>
    </row>
    <row r="37" spans="1:57" s="46" customFormat="1" ht="21" customHeight="1" x14ac:dyDescent="0.25">
      <c r="A37" s="26" t="s">
        <v>1530</v>
      </c>
      <c r="B37" s="30" t="s">
        <v>1554</v>
      </c>
      <c r="C37" s="30" t="s">
        <v>1555</v>
      </c>
      <c r="D37" s="30" t="s">
        <v>1556</v>
      </c>
      <c r="E37" s="30" t="s">
        <v>825</v>
      </c>
      <c r="F37" s="30"/>
      <c r="G37" s="41" t="s">
        <v>1490</v>
      </c>
      <c r="H37" s="30" t="s">
        <v>1671</v>
      </c>
      <c r="I37" s="27" t="s">
        <v>1675</v>
      </c>
      <c r="J37" s="42" t="s">
        <v>669</v>
      </c>
      <c r="K37" s="30" t="s">
        <v>1649</v>
      </c>
      <c r="L37" s="30"/>
      <c r="M37" s="30"/>
      <c r="N37" s="42">
        <v>0</v>
      </c>
      <c r="O37" s="26">
        <v>100</v>
      </c>
      <c r="P37" s="26">
        <v>0</v>
      </c>
      <c r="Q37" s="47" t="s">
        <v>1603</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1664</v>
      </c>
      <c r="AZ37" s="30"/>
      <c r="BA37" s="30"/>
      <c r="BB37" s="64"/>
      <c r="BC37" s="69"/>
      <c r="BD37" s="65"/>
      <c r="BE37" s="23"/>
    </row>
    <row r="38" spans="1:57" s="46" customFormat="1" ht="21" customHeight="1" x14ac:dyDescent="0.25">
      <c r="A38" s="26" t="s">
        <v>1666</v>
      </c>
      <c r="B38" s="30" t="s">
        <v>1554</v>
      </c>
      <c r="C38" s="30" t="s">
        <v>1555</v>
      </c>
      <c r="D38" s="30" t="s">
        <v>1556</v>
      </c>
      <c r="E38" s="30" t="s">
        <v>825</v>
      </c>
      <c r="F38" s="30"/>
      <c r="G38" s="41" t="s">
        <v>1490</v>
      </c>
      <c r="H38" s="30" t="s">
        <v>1671</v>
      </c>
      <c r="I38" s="27" t="s">
        <v>1676</v>
      </c>
      <c r="J38" s="42" t="s">
        <v>669</v>
      </c>
      <c r="K38" s="30" t="s">
        <v>1649</v>
      </c>
      <c r="L38" s="30"/>
      <c r="M38" s="30"/>
      <c r="N38" s="42">
        <v>0</v>
      </c>
      <c r="O38" s="26">
        <v>100</v>
      </c>
      <c r="P38" s="26">
        <v>0</v>
      </c>
      <c r="Q38" s="47" t="s">
        <v>1603</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1664</v>
      </c>
      <c r="AZ38" s="30"/>
      <c r="BA38" s="30"/>
      <c r="BB38" s="64"/>
      <c r="BC38" s="69"/>
      <c r="BD38" s="65"/>
      <c r="BE38" s="23"/>
    </row>
    <row r="39" spans="1:57" s="46" customFormat="1" ht="21" customHeight="1" x14ac:dyDescent="0.25">
      <c r="A39" s="26" t="s">
        <v>1532</v>
      </c>
      <c r="B39" s="30" t="s">
        <v>1554</v>
      </c>
      <c r="C39" s="30" t="s">
        <v>1555</v>
      </c>
      <c r="D39" s="30" t="s">
        <v>1556</v>
      </c>
      <c r="E39" s="30" t="s">
        <v>825</v>
      </c>
      <c r="F39" s="30"/>
      <c r="G39" s="41" t="s">
        <v>1490</v>
      </c>
      <c r="H39" s="30" t="s">
        <v>1671</v>
      </c>
      <c r="I39" s="27" t="s">
        <v>1677</v>
      </c>
      <c r="J39" s="42" t="s">
        <v>669</v>
      </c>
      <c r="K39" s="30" t="s">
        <v>1649</v>
      </c>
      <c r="L39" s="30"/>
      <c r="M39" s="30"/>
      <c r="N39" s="42">
        <v>0</v>
      </c>
      <c r="O39" s="26">
        <v>100</v>
      </c>
      <c r="P39" s="26">
        <v>0</v>
      </c>
      <c r="Q39" s="47" t="s">
        <v>1603</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1664</v>
      </c>
      <c r="AZ39" s="30"/>
      <c r="BA39" s="30"/>
      <c r="BB39" s="64"/>
      <c r="BC39" s="69"/>
      <c r="BD39" s="65"/>
      <c r="BE39" s="23"/>
    </row>
    <row r="40" spans="1:57" s="46" customFormat="1" ht="21" customHeight="1" x14ac:dyDescent="0.25">
      <c r="A40" s="26" t="s">
        <v>1533</v>
      </c>
      <c r="B40" s="30" t="s">
        <v>1554</v>
      </c>
      <c r="C40" s="30" t="s">
        <v>1555</v>
      </c>
      <c r="D40" s="30" t="s">
        <v>1556</v>
      </c>
      <c r="E40" s="30" t="s">
        <v>825</v>
      </c>
      <c r="F40" s="30"/>
      <c r="G40" s="41" t="s">
        <v>1490</v>
      </c>
      <c r="H40" s="30" t="s">
        <v>1671</v>
      </c>
      <c r="I40" s="27" t="s">
        <v>1678</v>
      </c>
      <c r="J40" s="42" t="s">
        <v>669</v>
      </c>
      <c r="K40" s="30" t="s">
        <v>1649</v>
      </c>
      <c r="L40" s="30"/>
      <c r="M40" s="30"/>
      <c r="N40" s="42">
        <v>0</v>
      </c>
      <c r="O40" s="26">
        <v>100</v>
      </c>
      <c r="P40" s="26">
        <v>0</v>
      </c>
      <c r="Q40" s="47" t="s">
        <v>1603</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1664</v>
      </c>
      <c r="AZ40" s="30"/>
      <c r="BA40" s="30"/>
      <c r="BB40" s="64"/>
      <c r="BC40" s="69"/>
      <c r="BD40" s="65"/>
      <c r="BE40" s="23"/>
    </row>
    <row r="41" spans="1:57" s="46" customFormat="1" ht="21" customHeight="1" x14ac:dyDescent="0.25">
      <c r="A41" s="26" t="s">
        <v>1534</v>
      </c>
      <c r="B41" s="30" t="s">
        <v>1554</v>
      </c>
      <c r="C41" s="30" t="s">
        <v>1555</v>
      </c>
      <c r="D41" s="30" t="s">
        <v>1556</v>
      </c>
      <c r="E41" s="30" t="s">
        <v>825</v>
      </c>
      <c r="F41" s="30"/>
      <c r="G41" s="41" t="s">
        <v>1490</v>
      </c>
      <c r="H41" s="30" t="s">
        <v>1671</v>
      </c>
      <c r="I41" s="27" t="s">
        <v>1679</v>
      </c>
      <c r="J41" s="42" t="s">
        <v>669</v>
      </c>
      <c r="K41" s="30" t="s">
        <v>1649</v>
      </c>
      <c r="L41" s="30"/>
      <c r="M41" s="30"/>
      <c r="N41" s="42">
        <v>0</v>
      </c>
      <c r="O41" s="26">
        <v>100</v>
      </c>
      <c r="P41" s="26">
        <v>0</v>
      </c>
      <c r="Q41" s="47" t="s">
        <v>1603</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1664</v>
      </c>
      <c r="AZ41" s="30"/>
      <c r="BA41" s="30"/>
      <c r="BB41" s="64"/>
      <c r="BC41" s="69"/>
      <c r="BD41" s="65"/>
      <c r="BE41" s="23"/>
    </row>
    <row r="42" spans="1:57" s="46" customFormat="1" ht="21" customHeight="1" x14ac:dyDescent="0.25">
      <c r="A42" s="26" t="s">
        <v>1535</v>
      </c>
      <c r="B42" s="30" t="s">
        <v>1554</v>
      </c>
      <c r="C42" s="30" t="s">
        <v>1555</v>
      </c>
      <c r="D42" s="30" t="s">
        <v>1556</v>
      </c>
      <c r="E42" s="30" t="s">
        <v>825</v>
      </c>
      <c r="F42" s="30"/>
      <c r="G42" s="41" t="s">
        <v>1490</v>
      </c>
      <c r="H42" s="30" t="s">
        <v>1671</v>
      </c>
      <c r="I42" s="27" t="s">
        <v>1680</v>
      </c>
      <c r="J42" s="42" t="s">
        <v>669</v>
      </c>
      <c r="K42" s="30" t="s">
        <v>1649</v>
      </c>
      <c r="L42" s="30"/>
      <c r="M42" s="30"/>
      <c r="N42" s="42">
        <v>0</v>
      </c>
      <c r="O42" s="26">
        <v>100</v>
      </c>
      <c r="P42" s="26">
        <v>0</v>
      </c>
      <c r="Q42" s="47" t="s">
        <v>1603</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1664</v>
      </c>
      <c r="AZ42" s="30"/>
      <c r="BA42" s="30"/>
      <c r="BB42" s="64"/>
      <c r="BC42" s="69"/>
      <c r="BD42" s="65"/>
      <c r="BE42" s="23"/>
    </row>
    <row r="43" spans="1:57" s="46" customFormat="1" ht="21" customHeight="1" x14ac:dyDescent="0.25">
      <c r="A43" s="26" t="s">
        <v>1536</v>
      </c>
      <c r="B43" s="30" t="s">
        <v>1554</v>
      </c>
      <c r="C43" s="30" t="s">
        <v>1555</v>
      </c>
      <c r="D43" s="30" t="s">
        <v>1556</v>
      </c>
      <c r="E43" s="30" t="s">
        <v>825</v>
      </c>
      <c r="F43" s="30"/>
      <c r="G43" s="41" t="s">
        <v>1490</v>
      </c>
      <c r="H43" s="30" t="s">
        <v>1671</v>
      </c>
      <c r="I43" s="27" t="s">
        <v>1681</v>
      </c>
      <c r="J43" s="42" t="s">
        <v>669</v>
      </c>
      <c r="K43" s="30" t="s">
        <v>1649</v>
      </c>
      <c r="L43" s="30"/>
      <c r="M43" s="30"/>
      <c r="N43" s="42">
        <v>0</v>
      </c>
      <c r="O43" s="26">
        <v>100</v>
      </c>
      <c r="P43" s="26">
        <v>0</v>
      </c>
      <c r="Q43" s="47" t="s">
        <v>1603</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1664</v>
      </c>
      <c r="AZ43" s="30"/>
      <c r="BA43" s="30"/>
      <c r="BB43" s="64"/>
      <c r="BC43" s="69"/>
      <c r="BD43" s="65"/>
      <c r="BE43" s="23"/>
    </row>
    <row r="44" spans="1:57" s="46" customFormat="1" ht="21" customHeight="1" x14ac:dyDescent="0.25">
      <c r="A44" s="26" t="s">
        <v>1537</v>
      </c>
      <c r="B44" s="30" t="s">
        <v>1554</v>
      </c>
      <c r="C44" s="30" t="s">
        <v>1555</v>
      </c>
      <c r="D44" s="30" t="s">
        <v>1556</v>
      </c>
      <c r="E44" s="30" t="s">
        <v>825</v>
      </c>
      <c r="F44" s="30"/>
      <c r="G44" s="41" t="s">
        <v>1490</v>
      </c>
      <c r="H44" s="30" t="s">
        <v>1671</v>
      </c>
      <c r="I44" s="27" t="s">
        <v>1682</v>
      </c>
      <c r="J44" s="42" t="s">
        <v>669</v>
      </c>
      <c r="K44" s="30" t="s">
        <v>1649</v>
      </c>
      <c r="L44" s="30"/>
      <c r="M44" s="30"/>
      <c r="N44" s="42">
        <v>0</v>
      </c>
      <c r="O44" s="26">
        <v>100</v>
      </c>
      <c r="P44" s="26">
        <v>0</v>
      </c>
      <c r="Q44" s="47" t="s">
        <v>1603</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1664</v>
      </c>
      <c r="AZ44" s="30"/>
      <c r="BA44" s="30"/>
      <c r="BB44" s="64"/>
      <c r="BC44" s="69"/>
      <c r="BD44" s="65"/>
      <c r="BE44" s="23"/>
    </row>
    <row r="45" spans="1:57" s="46" customFormat="1" ht="21" customHeight="1" x14ac:dyDescent="0.25">
      <c r="A45" s="26" t="s">
        <v>1538</v>
      </c>
      <c r="B45" s="30" t="s">
        <v>1554</v>
      </c>
      <c r="C45" s="30" t="s">
        <v>1555</v>
      </c>
      <c r="D45" s="30" t="s">
        <v>1556</v>
      </c>
      <c r="E45" s="30" t="s">
        <v>825</v>
      </c>
      <c r="F45" s="30"/>
      <c r="G45" s="41" t="s">
        <v>1490</v>
      </c>
      <c r="H45" s="30" t="s">
        <v>1671</v>
      </c>
      <c r="I45" s="27" t="s">
        <v>1683</v>
      </c>
      <c r="J45" s="42" t="s">
        <v>669</v>
      </c>
      <c r="K45" s="30" t="s">
        <v>1649</v>
      </c>
      <c r="L45" s="30"/>
      <c r="M45" s="30"/>
      <c r="N45" s="42">
        <v>0</v>
      </c>
      <c r="O45" s="26">
        <v>100</v>
      </c>
      <c r="P45" s="26">
        <v>0</v>
      </c>
      <c r="Q45" s="47" t="s">
        <v>1603</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1664</v>
      </c>
      <c r="AZ45" s="30"/>
      <c r="BA45" s="30"/>
      <c r="BB45" s="64"/>
      <c r="BC45" s="69"/>
      <c r="BD45" s="65"/>
      <c r="BE45" s="23"/>
    </row>
    <row r="46" spans="1:57" s="46" customFormat="1" ht="21" customHeight="1" x14ac:dyDescent="0.25">
      <c r="A46" s="26" t="s">
        <v>1539</v>
      </c>
      <c r="B46" s="30" t="s">
        <v>1554</v>
      </c>
      <c r="C46" s="30" t="s">
        <v>1555</v>
      </c>
      <c r="D46" s="30" t="s">
        <v>1556</v>
      </c>
      <c r="E46" s="30" t="s">
        <v>825</v>
      </c>
      <c r="F46" s="30"/>
      <c r="G46" s="41" t="s">
        <v>1490</v>
      </c>
      <c r="H46" s="30" t="s">
        <v>1671</v>
      </c>
      <c r="I46" s="27" t="s">
        <v>1684</v>
      </c>
      <c r="J46" s="42" t="s">
        <v>669</v>
      </c>
      <c r="K46" s="30" t="s">
        <v>1649</v>
      </c>
      <c r="L46" s="30"/>
      <c r="M46" s="30"/>
      <c r="N46" s="42">
        <v>0</v>
      </c>
      <c r="O46" s="26">
        <v>100</v>
      </c>
      <c r="P46" s="26">
        <v>0</v>
      </c>
      <c r="Q46" s="47" t="s">
        <v>1603</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1664</v>
      </c>
      <c r="AZ46" s="30"/>
      <c r="BA46" s="30"/>
      <c r="BB46" s="64"/>
      <c r="BC46" s="69"/>
      <c r="BD46" s="65"/>
      <c r="BE46" s="23"/>
    </row>
    <row r="47" spans="1:57" s="46" customFormat="1" ht="21" customHeight="1" x14ac:dyDescent="0.25">
      <c r="A47" s="26" t="s">
        <v>1540</v>
      </c>
      <c r="B47" s="30" t="s">
        <v>1554</v>
      </c>
      <c r="C47" s="30" t="s">
        <v>1555</v>
      </c>
      <c r="D47" s="30" t="s">
        <v>1556</v>
      </c>
      <c r="E47" s="30" t="s">
        <v>825</v>
      </c>
      <c r="F47" s="30"/>
      <c r="G47" s="41" t="s">
        <v>1490</v>
      </c>
      <c r="H47" s="30" t="s">
        <v>1671</v>
      </c>
      <c r="I47" s="27" t="s">
        <v>1685</v>
      </c>
      <c r="J47" s="42" t="s">
        <v>669</v>
      </c>
      <c r="K47" s="30" t="s">
        <v>1649</v>
      </c>
      <c r="L47" s="30"/>
      <c r="M47" s="30"/>
      <c r="N47" s="42">
        <v>0</v>
      </c>
      <c r="O47" s="26">
        <v>100</v>
      </c>
      <c r="P47" s="26">
        <v>0</v>
      </c>
      <c r="Q47" s="47" t="s">
        <v>1603</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1664</v>
      </c>
      <c r="AZ47" s="30"/>
      <c r="BA47" s="30"/>
      <c r="BB47" s="64"/>
      <c r="BC47" s="69"/>
      <c r="BD47" s="65"/>
      <c r="BE47" s="23"/>
    </row>
    <row r="48" spans="1:57" s="46" customFormat="1" ht="21" customHeight="1" x14ac:dyDescent="0.25">
      <c r="A48" s="26" t="s">
        <v>1541</v>
      </c>
      <c r="B48" s="30" t="s">
        <v>1554</v>
      </c>
      <c r="C48" s="30" t="s">
        <v>1555</v>
      </c>
      <c r="D48" s="30" t="s">
        <v>1556</v>
      </c>
      <c r="E48" s="30" t="s">
        <v>825</v>
      </c>
      <c r="F48" s="30"/>
      <c r="G48" s="41" t="s">
        <v>1490</v>
      </c>
      <c r="H48" s="30" t="s">
        <v>1671</v>
      </c>
      <c r="I48" s="27" t="s">
        <v>1686</v>
      </c>
      <c r="J48" s="42" t="s">
        <v>669</v>
      </c>
      <c r="K48" s="30" t="s">
        <v>1649</v>
      </c>
      <c r="L48" s="30"/>
      <c r="M48" s="30"/>
      <c r="N48" s="42">
        <v>0</v>
      </c>
      <c r="O48" s="26">
        <v>100</v>
      </c>
      <c r="P48" s="26">
        <v>0</v>
      </c>
      <c r="Q48" s="47" t="s">
        <v>1603</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1664</v>
      </c>
      <c r="AZ48" s="30"/>
      <c r="BA48" s="30"/>
      <c r="BB48" s="64"/>
      <c r="BC48" s="69"/>
      <c r="BD48" s="65"/>
      <c r="BE48" s="23"/>
    </row>
    <row r="49" spans="1:212" s="46" customFormat="1" ht="21" customHeight="1" x14ac:dyDescent="0.25">
      <c r="A49" s="26" t="s">
        <v>1542</v>
      </c>
      <c r="B49" s="30" t="s">
        <v>1554</v>
      </c>
      <c r="C49" s="30" t="s">
        <v>1555</v>
      </c>
      <c r="D49" s="30" t="s">
        <v>1556</v>
      </c>
      <c r="E49" s="30" t="s">
        <v>825</v>
      </c>
      <c r="F49" s="30"/>
      <c r="G49" s="41" t="s">
        <v>1490</v>
      </c>
      <c r="H49" s="30" t="s">
        <v>1671</v>
      </c>
      <c r="I49" s="27" t="s">
        <v>1687</v>
      </c>
      <c r="J49" s="42" t="s">
        <v>669</v>
      </c>
      <c r="K49" s="30" t="s">
        <v>1649</v>
      </c>
      <c r="L49" s="30"/>
      <c r="M49" s="30"/>
      <c r="N49" s="42">
        <v>0</v>
      </c>
      <c r="O49" s="26">
        <v>100</v>
      </c>
      <c r="P49" s="26">
        <v>0</v>
      </c>
      <c r="Q49" s="47" t="s">
        <v>1603</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1664</v>
      </c>
      <c r="AZ49" s="30"/>
      <c r="BA49" s="30"/>
      <c r="BB49" s="64"/>
      <c r="BC49" s="69"/>
      <c r="BD49" s="65"/>
      <c r="BE49" s="23"/>
    </row>
    <row r="50" spans="1:212" s="46" customFormat="1" ht="21" customHeight="1" x14ac:dyDescent="0.25">
      <c r="A50" s="26" t="s">
        <v>1543</v>
      </c>
      <c r="B50" s="30" t="s">
        <v>1554</v>
      </c>
      <c r="C50" s="30" t="s">
        <v>1555</v>
      </c>
      <c r="D50" s="30" t="s">
        <v>1556</v>
      </c>
      <c r="E50" s="30" t="s">
        <v>825</v>
      </c>
      <c r="F50" s="30"/>
      <c r="G50" s="41" t="s">
        <v>1490</v>
      </c>
      <c r="H50" s="30" t="s">
        <v>1671</v>
      </c>
      <c r="I50" s="27" t="s">
        <v>1688</v>
      </c>
      <c r="J50" s="42" t="s">
        <v>669</v>
      </c>
      <c r="K50" s="30" t="s">
        <v>1649</v>
      </c>
      <c r="L50" s="30"/>
      <c r="M50" s="30"/>
      <c r="N50" s="42">
        <v>0</v>
      </c>
      <c r="O50" s="26">
        <v>100</v>
      </c>
      <c r="P50" s="26">
        <v>0</v>
      </c>
      <c r="Q50" s="47" t="s">
        <v>1603</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1664</v>
      </c>
      <c r="AZ50" s="30"/>
      <c r="BA50" s="30"/>
      <c r="BB50" s="64"/>
      <c r="BC50" s="69"/>
      <c r="BD50" s="65"/>
      <c r="BE50" s="23"/>
    </row>
    <row r="51" spans="1:212" s="46" customFormat="1" ht="21" customHeight="1" x14ac:dyDescent="0.25">
      <c r="A51" s="26" t="s">
        <v>1544</v>
      </c>
      <c r="B51" s="30" t="s">
        <v>1554</v>
      </c>
      <c r="C51" s="30" t="s">
        <v>1555</v>
      </c>
      <c r="D51" s="30" t="s">
        <v>1556</v>
      </c>
      <c r="E51" s="30" t="s">
        <v>825</v>
      </c>
      <c r="F51" s="30"/>
      <c r="G51" s="41" t="s">
        <v>1490</v>
      </c>
      <c r="H51" s="30" t="s">
        <v>1671</v>
      </c>
      <c r="I51" s="27" t="s">
        <v>1689</v>
      </c>
      <c r="J51" s="42" t="s">
        <v>669</v>
      </c>
      <c r="K51" s="30" t="s">
        <v>1649</v>
      </c>
      <c r="L51" s="30"/>
      <c r="M51" s="30"/>
      <c r="N51" s="42">
        <v>0</v>
      </c>
      <c r="O51" s="26">
        <v>100</v>
      </c>
      <c r="P51" s="26">
        <v>0</v>
      </c>
      <c r="Q51" s="47" t="s">
        <v>1603</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1664</v>
      </c>
      <c r="AZ51" s="30"/>
      <c r="BA51" s="30"/>
      <c r="BB51" s="64"/>
      <c r="BC51" s="69"/>
      <c r="BD51" s="65"/>
      <c r="BE51" s="23"/>
    </row>
    <row r="52" spans="1:212" s="46" customFormat="1" ht="21" customHeight="1" x14ac:dyDescent="0.25">
      <c r="A52" s="26" t="s">
        <v>1667</v>
      </c>
      <c r="B52" s="30" t="s">
        <v>1668</v>
      </c>
      <c r="C52" s="30" t="s">
        <v>1669</v>
      </c>
      <c r="D52" s="30" t="s">
        <v>1670</v>
      </c>
      <c r="E52" s="30" t="s">
        <v>825</v>
      </c>
      <c r="F52" s="30"/>
      <c r="G52" s="41" t="s">
        <v>1490</v>
      </c>
      <c r="H52" s="30" t="s">
        <v>1672</v>
      </c>
      <c r="I52" s="27" t="s">
        <v>1690</v>
      </c>
      <c r="J52" s="42" t="s">
        <v>669</v>
      </c>
      <c r="K52" s="30" t="s">
        <v>1576</v>
      </c>
      <c r="L52" s="30"/>
      <c r="M52" s="30"/>
      <c r="N52" s="42">
        <v>0</v>
      </c>
      <c r="O52" s="26">
        <v>100</v>
      </c>
      <c r="P52" s="26">
        <v>0</v>
      </c>
      <c r="Q52" s="47" t="s">
        <v>1691</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1670</v>
      </c>
      <c r="AZ52" s="30"/>
      <c r="BA52" s="30"/>
      <c r="BB52" s="64"/>
      <c r="BC52" s="69"/>
      <c r="BD52" s="65"/>
      <c r="BE52" s="23"/>
    </row>
    <row r="53" spans="1:212" s="83" customFormat="1" ht="25.5" customHeight="1" x14ac:dyDescent="0.25">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25">
      <c r="A54" s="26" t="s">
        <v>1692</v>
      </c>
      <c r="B54" s="47" t="s">
        <v>1693</v>
      </c>
      <c r="C54" s="40" t="s">
        <v>1694</v>
      </c>
      <c r="D54" s="48" t="s">
        <v>1695</v>
      </c>
      <c r="E54" s="48" t="s">
        <v>825</v>
      </c>
      <c r="F54" s="48"/>
      <c r="G54" s="41" t="s">
        <v>1490</v>
      </c>
      <c r="H54" s="30" t="s">
        <v>1702</v>
      </c>
      <c r="I54" s="42" t="s">
        <v>1701</v>
      </c>
      <c r="J54" s="42"/>
      <c r="K54" s="30" t="s">
        <v>1649</v>
      </c>
      <c r="L54" s="30"/>
      <c r="M54" s="30"/>
      <c r="N54" s="42">
        <v>40</v>
      </c>
      <c r="O54" s="26">
        <v>50</v>
      </c>
      <c r="P54" s="26">
        <v>10</v>
      </c>
      <c r="Q54" s="43" t="s">
        <v>1497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1695</v>
      </c>
      <c r="AX54" s="30"/>
      <c r="AY54" s="30"/>
      <c r="AZ54" s="30"/>
      <c r="BA54" s="30"/>
      <c r="BB54" s="64"/>
      <c r="BC54" s="68"/>
      <c r="BD54" s="65"/>
      <c r="BE54" s="23"/>
    </row>
    <row r="55" spans="1:212" s="46" customFormat="1" ht="25.5" customHeight="1" x14ac:dyDescent="0.25">
      <c r="A55" s="26" t="s">
        <v>1696</v>
      </c>
      <c r="B55" s="47" t="s">
        <v>1697</v>
      </c>
      <c r="C55" s="40" t="s">
        <v>1698</v>
      </c>
      <c r="D55" s="48" t="s">
        <v>1698</v>
      </c>
      <c r="E55" s="48" t="s">
        <v>831</v>
      </c>
      <c r="F55" s="48" t="s">
        <v>1704</v>
      </c>
      <c r="G55" s="41" t="s">
        <v>1490</v>
      </c>
      <c r="H55" s="30" t="s">
        <v>1703</v>
      </c>
      <c r="I55" s="42" t="s">
        <v>1519</v>
      </c>
      <c r="J55" s="42"/>
      <c r="K55" s="30" t="s">
        <v>1700</v>
      </c>
      <c r="L55" s="30"/>
      <c r="M55" s="30"/>
      <c r="N55" s="42">
        <v>0</v>
      </c>
      <c r="O55" s="26">
        <v>100</v>
      </c>
      <c r="P55" s="26">
        <v>0</v>
      </c>
      <c r="Q55" s="43" t="s">
        <v>1497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1699</v>
      </c>
      <c r="AX55" s="30"/>
      <c r="AY55" s="30"/>
      <c r="AZ55" s="30"/>
      <c r="BA55" s="30"/>
      <c r="BB55" s="64"/>
      <c r="BC55" s="68"/>
      <c r="BD55" s="65"/>
      <c r="BE55" s="23"/>
    </row>
    <row r="56" spans="1:212" s="46" customFormat="1" ht="25.5" customHeight="1" x14ac:dyDescent="0.25">
      <c r="A56" s="26" t="s">
        <v>1478</v>
      </c>
      <c r="B56" s="47" t="s">
        <v>1479</v>
      </c>
      <c r="C56" s="40" t="s">
        <v>1480</v>
      </c>
      <c r="D56" s="48" t="s">
        <v>1480</v>
      </c>
      <c r="E56" s="48" t="s">
        <v>825</v>
      </c>
      <c r="F56" s="48"/>
      <c r="G56" s="41" t="s">
        <v>1490</v>
      </c>
      <c r="H56" s="30" t="s">
        <v>1491</v>
      </c>
      <c r="I56" s="42" t="s">
        <v>1492</v>
      </c>
      <c r="J56" s="42"/>
      <c r="K56" s="30" t="s">
        <v>1495</v>
      </c>
      <c r="L56" s="30"/>
      <c r="M56" s="30"/>
      <c r="N56" s="42">
        <v>0</v>
      </c>
      <c r="O56" s="26">
        <v>100</v>
      </c>
      <c r="P56" s="26">
        <v>0</v>
      </c>
      <c r="Q56" s="43" t="s">
        <v>1497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1501</v>
      </c>
      <c r="AW56" s="30" t="s">
        <v>1502</v>
      </c>
      <c r="AX56" s="30"/>
      <c r="AY56" s="30"/>
      <c r="AZ56" s="30"/>
      <c r="BA56" s="30"/>
      <c r="BB56" s="64"/>
      <c r="BC56" s="68"/>
      <c r="BD56" s="65"/>
      <c r="BE56" s="23"/>
    </row>
    <row r="57" spans="1:212" s="46" customFormat="1" ht="25.5" customHeight="1" x14ac:dyDescent="0.25">
      <c r="A57" s="26" t="s">
        <v>1481</v>
      </c>
      <c r="B57" s="47" t="s">
        <v>1482</v>
      </c>
      <c r="C57" s="40" t="s">
        <v>1483</v>
      </c>
      <c r="D57" s="48" t="s">
        <v>1484</v>
      </c>
      <c r="E57" s="48" t="s">
        <v>831</v>
      </c>
      <c r="F57" s="48"/>
      <c r="G57" s="41" t="s">
        <v>1490</v>
      </c>
      <c r="H57" s="30" t="s">
        <v>1491</v>
      </c>
      <c r="I57" s="42" t="s">
        <v>1493</v>
      </c>
      <c r="J57" s="42"/>
      <c r="K57" s="30" t="s">
        <v>1496</v>
      </c>
      <c r="L57" s="30"/>
      <c r="M57" s="30"/>
      <c r="N57" s="42">
        <v>0</v>
      </c>
      <c r="O57" s="26">
        <v>100</v>
      </c>
      <c r="P57" s="26">
        <v>0</v>
      </c>
      <c r="Q57" s="43" t="s">
        <v>1497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1501</v>
      </c>
      <c r="AW57" s="30" t="s">
        <v>1484</v>
      </c>
      <c r="AX57" s="30"/>
      <c r="AY57" s="30"/>
      <c r="AZ57" s="30"/>
      <c r="BA57" s="30"/>
      <c r="BB57" s="64"/>
      <c r="BC57" s="68"/>
      <c r="BD57" s="65"/>
      <c r="BE57" s="23"/>
    </row>
    <row r="58" spans="1:212" s="103" customFormat="1" ht="25.5" customHeight="1" x14ac:dyDescent="0.25">
      <c r="A58" s="96" t="s">
        <v>1485</v>
      </c>
      <c r="B58" s="97" t="s">
        <v>1486</v>
      </c>
      <c r="C58" s="97" t="s">
        <v>1487</v>
      </c>
      <c r="D58" s="96" t="s">
        <v>1488</v>
      </c>
      <c r="E58" s="96" t="s">
        <v>831</v>
      </c>
      <c r="F58" s="96" t="s">
        <v>1489</v>
      </c>
      <c r="G58" s="98" t="s">
        <v>1490</v>
      </c>
      <c r="H58" s="99" t="s">
        <v>1491</v>
      </c>
      <c r="I58" s="96" t="s">
        <v>1494</v>
      </c>
      <c r="J58" s="96"/>
      <c r="K58" s="99" t="s">
        <v>1495</v>
      </c>
      <c r="L58" s="99"/>
      <c r="M58" s="99"/>
      <c r="N58" s="96">
        <v>0</v>
      </c>
      <c r="O58" s="96">
        <v>100</v>
      </c>
      <c r="P58" s="96">
        <v>0</v>
      </c>
      <c r="Q58" s="99" t="s">
        <v>1497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1501</v>
      </c>
      <c r="AW58" s="99" t="s">
        <v>1488</v>
      </c>
      <c r="AX58" s="99"/>
      <c r="AY58" s="99"/>
      <c r="AZ58" s="99"/>
      <c r="BA58" s="99"/>
      <c r="BB58" s="96"/>
      <c r="BC58" s="101"/>
      <c r="BD58" s="102"/>
      <c r="BE58" s="97"/>
    </row>
    <row r="59" spans="1:212" s="83" customFormat="1" ht="25.5" customHeight="1" x14ac:dyDescent="0.25">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25">
      <c r="A60" s="26" t="s">
        <v>1606</v>
      </c>
      <c r="B60" s="47" t="s">
        <v>1607</v>
      </c>
      <c r="C60" s="40" t="s">
        <v>1608</v>
      </c>
      <c r="D60" s="48" t="s">
        <v>1639</v>
      </c>
      <c r="E60" s="48" t="s">
        <v>831</v>
      </c>
      <c r="F60" s="48" t="s">
        <v>815</v>
      </c>
      <c r="G60" s="41" t="s">
        <v>1490</v>
      </c>
      <c r="H60" s="30" t="s">
        <v>1643</v>
      </c>
      <c r="I60" s="42" t="s">
        <v>1572</v>
      </c>
      <c r="J60" s="42"/>
      <c r="K60" s="30" t="s">
        <v>1574</v>
      </c>
      <c r="L60" s="30"/>
      <c r="M60" s="30"/>
      <c r="N60" s="42">
        <v>100</v>
      </c>
      <c r="O60" s="26">
        <v>0</v>
      </c>
      <c r="P60" s="26">
        <v>0</v>
      </c>
      <c r="Q60" s="43" t="s">
        <v>1524</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4" si="7">U60+X60+AA60+AD60+AG60+AJ60+AM60+AP60+AS60</f>
        <v>1485000</v>
      </c>
      <c r="AU60" s="45">
        <f t="shared" ref="AU60:AU94" si="8">AT60*1.12</f>
        <v>1663200.0000000002</v>
      </c>
      <c r="AV60" s="64">
        <v>2018</v>
      </c>
      <c r="AW60" s="30" t="s">
        <v>1650</v>
      </c>
      <c r="AX60" s="30"/>
      <c r="AY60" s="30"/>
      <c r="AZ60" s="30"/>
      <c r="BA60" s="30"/>
      <c r="BB60" s="64"/>
      <c r="BC60" s="68"/>
      <c r="BD60" s="65"/>
      <c r="BE60" s="23"/>
    </row>
    <row r="61" spans="1:212" s="46" customFormat="1" ht="18.75" customHeight="1" x14ac:dyDescent="0.25">
      <c r="A61" s="26" t="s">
        <v>1609</v>
      </c>
      <c r="B61" s="47" t="s">
        <v>1607</v>
      </c>
      <c r="C61" s="40" t="s">
        <v>1608</v>
      </c>
      <c r="D61" s="48" t="s">
        <v>1639</v>
      </c>
      <c r="E61" s="48" t="s">
        <v>831</v>
      </c>
      <c r="F61" s="48" t="s">
        <v>815</v>
      </c>
      <c r="G61" s="41" t="s">
        <v>1490</v>
      </c>
      <c r="H61" s="30" t="s">
        <v>1643</v>
      </c>
      <c r="I61" s="42" t="s">
        <v>1572</v>
      </c>
      <c r="J61" s="42"/>
      <c r="K61" s="30" t="s">
        <v>1574</v>
      </c>
      <c r="L61" s="30"/>
      <c r="M61" s="30"/>
      <c r="N61" s="42">
        <v>100</v>
      </c>
      <c r="O61" s="26">
        <v>0</v>
      </c>
      <c r="P61" s="26">
        <v>0</v>
      </c>
      <c r="Q61" s="43" t="s">
        <v>1524</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1651</v>
      </c>
      <c r="AX61" s="30"/>
      <c r="AY61" s="30"/>
      <c r="AZ61" s="30"/>
      <c r="BA61" s="30"/>
      <c r="BB61" s="64"/>
      <c r="BC61" s="68"/>
      <c r="BD61" s="65"/>
      <c r="BE61" s="23"/>
    </row>
    <row r="62" spans="1:212" s="46" customFormat="1" ht="18.75" customHeight="1" x14ac:dyDescent="0.25">
      <c r="A62" s="26" t="s">
        <v>1610</v>
      </c>
      <c r="B62" s="47" t="s">
        <v>1607</v>
      </c>
      <c r="C62" s="40" t="s">
        <v>1608</v>
      </c>
      <c r="D62" s="48" t="s">
        <v>1639</v>
      </c>
      <c r="E62" s="48" t="s">
        <v>831</v>
      </c>
      <c r="F62" s="48" t="s">
        <v>815</v>
      </c>
      <c r="G62" s="41" t="s">
        <v>1490</v>
      </c>
      <c r="H62" s="30" t="s">
        <v>1571</v>
      </c>
      <c r="I62" s="42" t="s">
        <v>1642</v>
      </c>
      <c r="J62" s="42"/>
      <c r="K62" s="30" t="s">
        <v>1574</v>
      </c>
      <c r="L62" s="30"/>
      <c r="M62" s="30"/>
      <c r="N62" s="42">
        <v>100</v>
      </c>
      <c r="O62" s="26">
        <v>0</v>
      </c>
      <c r="P62" s="26">
        <v>0</v>
      </c>
      <c r="Q62" s="43" t="s">
        <v>1524</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1652</v>
      </c>
      <c r="AX62" s="30"/>
      <c r="AY62" s="30"/>
      <c r="AZ62" s="30"/>
      <c r="BA62" s="30"/>
      <c r="BB62" s="64"/>
      <c r="BC62" s="68"/>
      <c r="BD62" s="65"/>
      <c r="BE62" s="23"/>
    </row>
    <row r="63" spans="1:212" s="46" customFormat="1" ht="18.75" customHeight="1" x14ac:dyDescent="0.25">
      <c r="A63" s="26" t="s">
        <v>1611</v>
      </c>
      <c r="B63" s="47" t="s">
        <v>1612</v>
      </c>
      <c r="C63" s="40" t="s">
        <v>1613</v>
      </c>
      <c r="D63" s="48" t="s">
        <v>1613</v>
      </c>
      <c r="E63" s="48" t="s">
        <v>831</v>
      </c>
      <c r="F63" s="48" t="s">
        <v>799</v>
      </c>
      <c r="G63" s="41" t="s">
        <v>1490</v>
      </c>
      <c r="H63" s="30" t="s">
        <v>1571</v>
      </c>
      <c r="I63" s="42" t="s">
        <v>1642</v>
      </c>
      <c r="J63" s="42"/>
      <c r="K63" s="30" t="s">
        <v>1574</v>
      </c>
      <c r="L63" s="30"/>
      <c r="M63" s="30"/>
      <c r="N63" s="42">
        <v>0</v>
      </c>
      <c r="O63" s="26">
        <v>100</v>
      </c>
      <c r="P63" s="26">
        <v>0</v>
      </c>
      <c r="Q63" s="43" t="s">
        <v>1524</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1653</v>
      </c>
      <c r="AX63" s="30"/>
      <c r="AY63" s="30"/>
      <c r="AZ63" s="30"/>
      <c r="BA63" s="30"/>
      <c r="BB63" s="64"/>
      <c r="BC63" s="68"/>
      <c r="BD63" s="65"/>
      <c r="BE63" s="23"/>
    </row>
    <row r="64" spans="1:212" s="46" customFormat="1" ht="18.75" customHeight="1" x14ac:dyDescent="0.25">
      <c r="A64" s="26" t="s">
        <v>1614</v>
      </c>
      <c r="B64" s="47" t="s">
        <v>1615</v>
      </c>
      <c r="C64" s="40" t="s">
        <v>1616</v>
      </c>
      <c r="D64" s="48" t="s">
        <v>1616</v>
      </c>
      <c r="E64" s="48" t="s">
        <v>825</v>
      </c>
      <c r="F64" s="48"/>
      <c r="G64" s="41" t="s">
        <v>1490</v>
      </c>
      <c r="H64" s="30" t="s">
        <v>1648</v>
      </c>
      <c r="I64" s="42" t="s">
        <v>1642</v>
      </c>
      <c r="J64" s="42"/>
      <c r="K64" s="30" t="s">
        <v>1574</v>
      </c>
      <c r="L64" s="30"/>
      <c r="M64" s="30"/>
      <c r="N64" s="42">
        <v>50</v>
      </c>
      <c r="O64" s="26">
        <v>50</v>
      </c>
      <c r="P64" s="26">
        <v>0</v>
      </c>
      <c r="Q64" s="43" t="s">
        <v>1524</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1654</v>
      </c>
      <c r="AX64" s="30"/>
      <c r="AY64" s="30"/>
      <c r="AZ64" s="30"/>
      <c r="BA64" s="30"/>
      <c r="BB64" s="64"/>
      <c r="BC64" s="68"/>
      <c r="BD64" s="65"/>
      <c r="BE64" s="23"/>
    </row>
    <row r="65" spans="1:58" s="46" customFormat="1" ht="18.75" customHeight="1" x14ac:dyDescent="0.25">
      <c r="A65" s="26" t="s">
        <v>1617</v>
      </c>
      <c r="B65" s="47" t="s">
        <v>1618</v>
      </c>
      <c r="C65" s="40" t="s">
        <v>1619</v>
      </c>
      <c r="D65" s="48" t="s">
        <v>1619</v>
      </c>
      <c r="E65" s="48" t="s">
        <v>831</v>
      </c>
      <c r="F65" s="48" t="s">
        <v>778</v>
      </c>
      <c r="G65" s="41" t="s">
        <v>1490</v>
      </c>
      <c r="H65" s="30" t="s">
        <v>1647</v>
      </c>
      <c r="I65" s="42" t="s">
        <v>1572</v>
      </c>
      <c r="J65" s="42"/>
      <c r="K65" s="30" t="s">
        <v>1574</v>
      </c>
      <c r="L65" s="30"/>
      <c r="M65" s="30"/>
      <c r="N65" s="42">
        <v>0</v>
      </c>
      <c r="O65" s="26">
        <v>100</v>
      </c>
      <c r="P65" s="26">
        <v>0</v>
      </c>
      <c r="Q65" s="43" t="s">
        <v>1524</v>
      </c>
      <c r="R65" s="43" t="s">
        <v>842</v>
      </c>
      <c r="S65" s="44">
        <v>1</v>
      </c>
      <c r="T65" s="44">
        <v>7668417.8600000003</v>
      </c>
      <c r="U65" s="44"/>
      <c r="V65" s="44">
        <v>1</v>
      </c>
      <c r="W65" s="44">
        <v>11069727.1</v>
      </c>
      <c r="X65" s="44"/>
      <c r="Y65" s="44">
        <v>1</v>
      </c>
      <c r="Z65" s="44">
        <v>11457167.5485</v>
      </c>
      <c r="AA65" s="44"/>
      <c r="AB65" s="44">
        <v>1</v>
      </c>
      <c r="AC65" s="45">
        <v>11858168.4126975</v>
      </c>
      <c r="AD65" s="45"/>
      <c r="AE65" s="45">
        <v>1</v>
      </c>
      <c r="AF65" s="45">
        <v>12273204.307141911</v>
      </c>
      <c r="AG65" s="45"/>
      <c r="AH65" s="45"/>
      <c r="AI65" s="45"/>
      <c r="AJ65" s="45"/>
      <c r="AK65" s="44"/>
      <c r="AL65" s="45"/>
      <c r="AM65" s="45"/>
      <c r="AN65" s="45"/>
      <c r="AO65" s="45"/>
      <c r="AP65" s="45"/>
      <c r="AQ65" s="45"/>
      <c r="AR65" s="45"/>
      <c r="AS65" s="45"/>
      <c r="AT65" s="45">
        <f t="shared" si="7"/>
        <v>0</v>
      </c>
      <c r="AU65" s="45">
        <f t="shared" si="8"/>
        <v>0</v>
      </c>
      <c r="AV65" s="64">
        <v>2018</v>
      </c>
      <c r="AW65" s="30" t="s">
        <v>1655</v>
      </c>
      <c r="AX65" s="30"/>
      <c r="AY65" s="30"/>
      <c r="AZ65" s="30"/>
      <c r="BA65" s="30"/>
      <c r="BB65" s="64"/>
      <c r="BC65" s="68"/>
      <c r="BD65" s="65"/>
      <c r="BE65" s="23"/>
    </row>
    <row r="66" spans="1:58" s="127" customFormat="1" ht="18.75" customHeight="1" x14ac:dyDescent="0.25">
      <c r="A66" s="123" t="s">
        <v>1845</v>
      </c>
      <c r="B66" s="122" t="s">
        <v>1618</v>
      </c>
      <c r="C66" s="128" t="s">
        <v>1619</v>
      </c>
      <c r="D66" s="129" t="s">
        <v>1619</v>
      </c>
      <c r="E66" s="129" t="s">
        <v>831</v>
      </c>
      <c r="F66" s="129" t="s">
        <v>778</v>
      </c>
      <c r="G66" s="130" t="s">
        <v>1490</v>
      </c>
      <c r="H66" s="120" t="s">
        <v>1647</v>
      </c>
      <c r="I66" s="131" t="s">
        <v>1572</v>
      </c>
      <c r="J66" s="131"/>
      <c r="K66" s="120" t="s">
        <v>1574</v>
      </c>
      <c r="L66" s="120"/>
      <c r="M66" s="120"/>
      <c r="N66" s="131">
        <v>0</v>
      </c>
      <c r="O66" s="123">
        <v>100</v>
      </c>
      <c r="P66" s="123">
        <v>0</v>
      </c>
      <c r="Q66" s="132" t="s">
        <v>1524</v>
      </c>
      <c r="R66" s="132" t="s">
        <v>842</v>
      </c>
      <c r="S66" s="133">
        <v>1</v>
      </c>
      <c r="T66" s="133">
        <v>7668417.8600000003</v>
      </c>
      <c r="U66" s="133">
        <v>7668417.8600000003</v>
      </c>
      <c r="V66" s="133">
        <v>1</v>
      </c>
      <c r="W66" s="133">
        <v>11069727.1</v>
      </c>
      <c r="X66" s="133">
        <v>11069727.1</v>
      </c>
      <c r="Y66" s="133">
        <v>1</v>
      </c>
      <c r="Z66" s="113">
        <v>11662499.5485</v>
      </c>
      <c r="AA66" s="113">
        <v>11662499.5485</v>
      </c>
      <c r="AB66" s="133">
        <v>1</v>
      </c>
      <c r="AC66" s="111">
        <v>11858168.4126975</v>
      </c>
      <c r="AD66" s="111">
        <v>11858168.4126975</v>
      </c>
      <c r="AE66" s="111">
        <v>1</v>
      </c>
      <c r="AF66" s="111">
        <v>12273204.307141911</v>
      </c>
      <c r="AG66" s="111">
        <v>12273204.307141911</v>
      </c>
      <c r="AH66" s="111"/>
      <c r="AI66" s="111"/>
      <c r="AJ66" s="111"/>
      <c r="AK66" s="133"/>
      <c r="AL66" s="111"/>
      <c r="AM66" s="111"/>
      <c r="AN66" s="111"/>
      <c r="AO66" s="111"/>
      <c r="AP66" s="111"/>
      <c r="AQ66" s="111"/>
      <c r="AR66" s="111"/>
      <c r="AS66" s="111"/>
      <c r="AT66" s="111">
        <f t="shared" si="7"/>
        <v>54532017.228339419</v>
      </c>
      <c r="AU66" s="111">
        <f t="shared" si="8"/>
        <v>61075859.295740157</v>
      </c>
      <c r="AV66" s="190">
        <v>2020</v>
      </c>
      <c r="AW66" s="120" t="s">
        <v>1655</v>
      </c>
      <c r="AX66" s="120" t="s">
        <v>1655</v>
      </c>
      <c r="AY66" s="120"/>
      <c r="AZ66" s="120"/>
      <c r="BA66" s="120"/>
      <c r="BB66" s="123"/>
      <c r="BC66" s="124"/>
      <c r="BD66" s="125"/>
      <c r="BE66" s="126"/>
      <c r="BF66" s="127" t="s">
        <v>1846</v>
      </c>
    </row>
    <row r="67" spans="1:58" s="46" customFormat="1" ht="18.75" customHeight="1" x14ac:dyDescent="0.25">
      <c r="A67" s="26" t="s">
        <v>1620</v>
      </c>
      <c r="B67" s="47" t="s">
        <v>1621</v>
      </c>
      <c r="C67" s="40" t="s">
        <v>1622</v>
      </c>
      <c r="D67" s="48" t="s">
        <v>1622</v>
      </c>
      <c r="E67" s="48" t="s">
        <v>831</v>
      </c>
      <c r="F67" s="48" t="s">
        <v>817</v>
      </c>
      <c r="G67" s="41" t="s">
        <v>1490</v>
      </c>
      <c r="H67" s="30" t="s">
        <v>1647</v>
      </c>
      <c r="I67" s="42" t="s">
        <v>1572</v>
      </c>
      <c r="J67" s="42"/>
      <c r="K67" s="30" t="s">
        <v>1574</v>
      </c>
      <c r="L67" s="30"/>
      <c r="M67" s="30"/>
      <c r="N67" s="42">
        <v>100</v>
      </c>
      <c r="O67" s="26">
        <v>0</v>
      </c>
      <c r="P67" s="26">
        <v>0</v>
      </c>
      <c r="Q67" s="43" t="s">
        <v>1524</v>
      </c>
      <c r="R67" s="43" t="s">
        <v>842</v>
      </c>
      <c r="S67" s="44">
        <v>1</v>
      </c>
      <c r="T67" s="44">
        <v>8500000</v>
      </c>
      <c r="U67" s="44">
        <v>8500000</v>
      </c>
      <c r="V67" s="44">
        <v>1</v>
      </c>
      <c r="W67" s="44">
        <v>22100000</v>
      </c>
      <c r="X67" s="44">
        <v>22100000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30600000</v>
      </c>
      <c r="AU67" s="45">
        <f t="shared" si="8"/>
        <v>34272000</v>
      </c>
      <c r="AV67" s="64">
        <v>2018</v>
      </c>
      <c r="AW67" s="30" t="s">
        <v>1656</v>
      </c>
      <c r="AX67" s="30"/>
      <c r="AY67" s="30"/>
      <c r="AZ67" s="30"/>
      <c r="BA67" s="30"/>
      <c r="BB67" s="64"/>
      <c r="BC67" s="68"/>
      <c r="BD67" s="65"/>
      <c r="BE67" s="23"/>
    </row>
    <row r="68" spans="1:58" s="46" customFormat="1" ht="18.75" customHeight="1" x14ac:dyDescent="0.25">
      <c r="A68" s="26" t="s">
        <v>1623</v>
      </c>
      <c r="B68" s="47" t="s">
        <v>1624</v>
      </c>
      <c r="C68" s="40" t="s">
        <v>1625</v>
      </c>
      <c r="D68" s="48" t="s">
        <v>1625</v>
      </c>
      <c r="E68" s="48" t="s">
        <v>831</v>
      </c>
      <c r="F68" s="48" t="s">
        <v>1641</v>
      </c>
      <c r="G68" s="41" t="s">
        <v>1490</v>
      </c>
      <c r="H68" s="30" t="s">
        <v>1646</v>
      </c>
      <c r="I68" s="42" t="s">
        <v>1572</v>
      </c>
      <c r="J68" s="42"/>
      <c r="K68" s="30" t="s">
        <v>1574</v>
      </c>
      <c r="L68" s="30"/>
      <c r="M68" s="30"/>
      <c r="N68" s="42">
        <v>0</v>
      </c>
      <c r="O68" s="26">
        <v>100</v>
      </c>
      <c r="P68" s="26">
        <v>0</v>
      </c>
      <c r="Q68" s="43" t="s">
        <v>1524</v>
      </c>
      <c r="R68" s="43" t="s">
        <v>842</v>
      </c>
      <c r="S68" s="44">
        <v>1</v>
      </c>
      <c r="T68" s="44">
        <v>1500000</v>
      </c>
      <c r="U68" s="44">
        <v>1500000</v>
      </c>
      <c r="V68" s="44">
        <v>1</v>
      </c>
      <c r="W68" s="44">
        <v>126500000</v>
      </c>
      <c r="X68" s="44">
        <v>126500000</v>
      </c>
      <c r="Y68" s="44"/>
      <c r="Z68" s="44"/>
      <c r="AA68" s="44"/>
      <c r="AB68" s="44"/>
      <c r="AC68" s="45"/>
      <c r="AD68" s="45"/>
      <c r="AE68" s="45"/>
      <c r="AF68" s="45"/>
      <c r="AG68" s="45"/>
      <c r="AH68" s="45"/>
      <c r="AI68" s="45"/>
      <c r="AJ68" s="45"/>
      <c r="AK68" s="44"/>
      <c r="AL68" s="45"/>
      <c r="AM68" s="45"/>
      <c r="AN68" s="45"/>
      <c r="AO68" s="45"/>
      <c r="AP68" s="45"/>
      <c r="AQ68" s="45"/>
      <c r="AR68" s="45"/>
      <c r="AS68" s="45"/>
      <c r="AT68" s="45">
        <f t="shared" si="7"/>
        <v>128000000</v>
      </c>
      <c r="AU68" s="45">
        <f t="shared" si="8"/>
        <v>143360000</v>
      </c>
      <c r="AV68" s="64">
        <v>2018</v>
      </c>
      <c r="AW68" s="30" t="s">
        <v>1657</v>
      </c>
      <c r="AX68" s="30"/>
      <c r="AY68" s="30"/>
      <c r="AZ68" s="30"/>
      <c r="BA68" s="30"/>
      <c r="BB68" s="64"/>
      <c r="BC68" s="68"/>
      <c r="BD68" s="65"/>
      <c r="BE68" s="23"/>
    </row>
    <row r="69" spans="1:58" s="46" customFormat="1" ht="18.75" customHeight="1" x14ac:dyDescent="0.25">
      <c r="A69" s="26" t="s">
        <v>1626</v>
      </c>
      <c r="B69" s="47" t="s">
        <v>1627</v>
      </c>
      <c r="C69" s="40" t="s">
        <v>1628</v>
      </c>
      <c r="D69" s="48" t="s">
        <v>1628</v>
      </c>
      <c r="E69" s="48" t="s">
        <v>825</v>
      </c>
      <c r="F69" s="48"/>
      <c r="G69" s="41" t="s">
        <v>1490</v>
      </c>
      <c r="H69" s="30" t="s">
        <v>1571</v>
      </c>
      <c r="I69" s="42" t="s">
        <v>1572</v>
      </c>
      <c r="J69" s="42"/>
      <c r="K69" s="30" t="s">
        <v>1578</v>
      </c>
      <c r="L69" s="30"/>
      <c r="M69" s="30"/>
      <c r="N69" s="42">
        <v>0</v>
      </c>
      <c r="O69" s="26">
        <v>100</v>
      </c>
      <c r="P69" s="26">
        <v>0</v>
      </c>
      <c r="Q69" s="43" t="s">
        <v>1524</v>
      </c>
      <c r="R69" s="43" t="s">
        <v>842</v>
      </c>
      <c r="S69" s="44">
        <v>1</v>
      </c>
      <c r="T69" s="44">
        <v>25000000</v>
      </c>
      <c r="U69" s="44">
        <v>25000000</v>
      </c>
      <c r="V69" s="44">
        <v>1</v>
      </c>
      <c r="W69" s="44">
        <v>172666340</v>
      </c>
      <c r="X69" s="44">
        <v>172666340</v>
      </c>
      <c r="Y69" s="44">
        <v>1</v>
      </c>
      <c r="Z69" s="44">
        <v>215665350</v>
      </c>
      <c r="AA69" s="44">
        <v>215665350</v>
      </c>
      <c r="AB69" s="44">
        <v>1</v>
      </c>
      <c r="AC69" s="45">
        <v>90665350</v>
      </c>
      <c r="AD69" s="45">
        <v>90665350</v>
      </c>
      <c r="AE69" s="45">
        <v>1</v>
      </c>
      <c r="AF69" s="45">
        <v>19189800</v>
      </c>
      <c r="AG69" s="45">
        <v>19189800</v>
      </c>
      <c r="AH69" s="45"/>
      <c r="AI69" s="45"/>
      <c r="AJ69" s="45"/>
      <c r="AK69" s="44"/>
      <c r="AL69" s="45"/>
      <c r="AM69" s="45"/>
      <c r="AN69" s="45"/>
      <c r="AO69" s="45"/>
      <c r="AP69" s="45"/>
      <c r="AQ69" s="45"/>
      <c r="AR69" s="45"/>
      <c r="AS69" s="45"/>
      <c r="AT69" s="45">
        <f t="shared" si="7"/>
        <v>523186840</v>
      </c>
      <c r="AU69" s="45">
        <f t="shared" si="8"/>
        <v>585969260.80000007</v>
      </c>
      <c r="AV69" s="64">
        <v>2018</v>
      </c>
      <c r="AW69" s="30" t="s">
        <v>1658</v>
      </c>
      <c r="AX69" s="30"/>
      <c r="AY69" s="30"/>
      <c r="AZ69" s="30"/>
      <c r="BA69" s="30"/>
      <c r="BB69" s="64"/>
      <c r="BC69" s="68"/>
      <c r="BD69" s="65"/>
      <c r="BE69" s="23"/>
    </row>
    <row r="70" spans="1:58" s="46" customFormat="1" ht="18.75" customHeight="1" x14ac:dyDescent="0.25">
      <c r="A70" s="26" t="s">
        <v>1629</v>
      </c>
      <c r="B70" s="47" t="s">
        <v>1630</v>
      </c>
      <c r="C70" s="40" t="s">
        <v>1631</v>
      </c>
      <c r="D70" s="48" t="s">
        <v>1631</v>
      </c>
      <c r="E70" s="48" t="s">
        <v>831</v>
      </c>
      <c r="F70" s="48" t="s">
        <v>736</v>
      </c>
      <c r="G70" s="41" t="s">
        <v>1490</v>
      </c>
      <c r="H70" s="30" t="s">
        <v>1644</v>
      </c>
      <c r="I70" s="42" t="s">
        <v>1572</v>
      </c>
      <c r="J70" s="42"/>
      <c r="K70" s="30" t="s">
        <v>1578</v>
      </c>
      <c r="L70" s="30"/>
      <c r="M70" s="30"/>
      <c r="N70" s="42">
        <v>0</v>
      </c>
      <c r="O70" s="26">
        <v>100</v>
      </c>
      <c r="P70" s="26">
        <v>0</v>
      </c>
      <c r="Q70" s="43" t="s">
        <v>1524</v>
      </c>
      <c r="R70" s="43" t="s">
        <v>842</v>
      </c>
      <c r="S70" s="44"/>
      <c r="T70" s="44"/>
      <c r="U70" s="44"/>
      <c r="V70" s="44">
        <v>1</v>
      </c>
      <c r="W70" s="44">
        <v>238428.6</v>
      </c>
      <c r="X70" s="44">
        <v>238428.6</v>
      </c>
      <c r="Y70" s="44">
        <v>1</v>
      </c>
      <c r="Z70" s="44">
        <v>257751</v>
      </c>
      <c r="AA70" s="44">
        <v>257751</v>
      </c>
      <c r="AB70" s="44">
        <v>1</v>
      </c>
      <c r="AC70" s="45">
        <v>278143</v>
      </c>
      <c r="AD70" s="45">
        <v>278143</v>
      </c>
      <c r="AE70" s="45">
        <v>1</v>
      </c>
      <c r="AF70" s="45">
        <v>300429</v>
      </c>
      <c r="AG70" s="45">
        <v>300429</v>
      </c>
      <c r="AH70" s="45"/>
      <c r="AI70" s="45"/>
      <c r="AJ70" s="45"/>
      <c r="AK70" s="44"/>
      <c r="AL70" s="45"/>
      <c r="AM70" s="45"/>
      <c r="AN70" s="45"/>
      <c r="AO70" s="45"/>
      <c r="AP70" s="45"/>
      <c r="AQ70" s="45"/>
      <c r="AR70" s="45"/>
      <c r="AS70" s="45"/>
      <c r="AT70" s="45">
        <f t="shared" si="7"/>
        <v>1074751.6000000001</v>
      </c>
      <c r="AU70" s="45">
        <f t="shared" si="8"/>
        <v>1203721.7920000001</v>
      </c>
      <c r="AV70" s="64">
        <v>2018</v>
      </c>
      <c r="AW70" s="30" t="s">
        <v>1659</v>
      </c>
      <c r="AX70" s="30"/>
      <c r="AY70" s="30"/>
      <c r="AZ70" s="30"/>
      <c r="BA70" s="30"/>
      <c r="BB70" s="64"/>
      <c r="BC70" s="68"/>
      <c r="BD70" s="65"/>
      <c r="BE70" s="23"/>
    </row>
    <row r="71" spans="1:58" s="46" customFormat="1" ht="18.75" customHeight="1" x14ac:dyDescent="0.25">
      <c r="A71" s="26" t="s">
        <v>1632</v>
      </c>
      <c r="B71" s="47" t="s">
        <v>1633</v>
      </c>
      <c r="C71" s="40" t="s">
        <v>1634</v>
      </c>
      <c r="D71" s="48" t="s">
        <v>1640</v>
      </c>
      <c r="E71" s="48" t="s">
        <v>831</v>
      </c>
      <c r="F71" s="48" t="s">
        <v>799</v>
      </c>
      <c r="G71" s="41" t="s">
        <v>1490</v>
      </c>
      <c r="H71" s="30" t="s">
        <v>1571</v>
      </c>
      <c r="I71" s="42" t="s">
        <v>1572</v>
      </c>
      <c r="J71" s="42"/>
      <c r="K71" s="30" t="s">
        <v>1576</v>
      </c>
      <c r="L71" s="30"/>
      <c r="M71" s="30"/>
      <c r="N71" s="42">
        <v>0</v>
      </c>
      <c r="O71" s="26">
        <v>100</v>
      </c>
      <c r="P71" s="26">
        <v>0</v>
      </c>
      <c r="Q71" s="43" t="s">
        <v>1524</v>
      </c>
      <c r="R71" s="43" t="s">
        <v>842</v>
      </c>
      <c r="S71" s="44">
        <v>1</v>
      </c>
      <c r="T71" s="44">
        <v>100000000</v>
      </c>
      <c r="U71" s="44">
        <v>100000000</v>
      </c>
      <c r="V71" s="44">
        <v>1</v>
      </c>
      <c r="W71" s="44">
        <v>150000000</v>
      </c>
      <c r="X71" s="44">
        <v>150000000</v>
      </c>
      <c r="Y71" s="44">
        <v>1</v>
      </c>
      <c r="Z71" s="44">
        <v>150000000</v>
      </c>
      <c r="AA71" s="44">
        <v>150000000</v>
      </c>
      <c r="AB71" s="44"/>
      <c r="AC71" s="45"/>
      <c r="AD71" s="45"/>
      <c r="AE71" s="45"/>
      <c r="AF71" s="45"/>
      <c r="AG71" s="45"/>
      <c r="AH71" s="45"/>
      <c r="AI71" s="45"/>
      <c r="AJ71" s="45"/>
      <c r="AK71" s="44"/>
      <c r="AL71" s="45"/>
      <c r="AM71" s="45"/>
      <c r="AN71" s="45"/>
      <c r="AO71" s="45"/>
      <c r="AP71" s="45"/>
      <c r="AQ71" s="45"/>
      <c r="AR71" s="45"/>
      <c r="AS71" s="45"/>
      <c r="AT71" s="45">
        <f t="shared" si="7"/>
        <v>400000000</v>
      </c>
      <c r="AU71" s="45">
        <f t="shared" si="8"/>
        <v>448000000.00000006</v>
      </c>
      <c r="AV71" s="64">
        <v>2018</v>
      </c>
      <c r="AW71" s="30" t="s">
        <v>1660</v>
      </c>
      <c r="AX71" s="30"/>
      <c r="AY71" s="30"/>
      <c r="AZ71" s="30"/>
      <c r="BA71" s="30"/>
      <c r="BB71" s="64"/>
      <c r="BC71" s="68"/>
      <c r="BD71" s="65"/>
      <c r="BE71" s="23"/>
    </row>
    <row r="72" spans="1:58" s="165" customFormat="1" ht="18.75" customHeight="1" x14ac:dyDescent="0.25">
      <c r="A72" s="170" t="s">
        <v>1635</v>
      </c>
      <c r="B72" s="183" t="s">
        <v>1636</v>
      </c>
      <c r="C72" s="183" t="s">
        <v>1637</v>
      </c>
      <c r="D72" s="170" t="s">
        <v>1637</v>
      </c>
      <c r="E72" s="170" t="s">
        <v>831</v>
      </c>
      <c r="F72" s="170" t="s">
        <v>768</v>
      </c>
      <c r="G72" s="169" t="s">
        <v>1490</v>
      </c>
      <c r="H72" s="168" t="s">
        <v>1645</v>
      </c>
      <c r="I72" s="170" t="s">
        <v>1572</v>
      </c>
      <c r="J72" s="170"/>
      <c r="K72" s="168" t="s">
        <v>1649</v>
      </c>
      <c r="L72" s="168"/>
      <c r="M72" s="168"/>
      <c r="N72" s="170">
        <v>0</v>
      </c>
      <c r="O72" s="170">
        <v>100</v>
      </c>
      <c r="P72" s="170">
        <v>0</v>
      </c>
      <c r="Q72" s="168" t="s">
        <v>1524</v>
      </c>
      <c r="R72" s="168" t="s">
        <v>842</v>
      </c>
      <c r="S72" s="167">
        <v>1</v>
      </c>
      <c r="T72" s="167">
        <v>9808302.4100000001</v>
      </c>
      <c r="U72" s="167"/>
      <c r="V72" s="167">
        <v>1</v>
      </c>
      <c r="W72" s="167">
        <v>60358770.600000001</v>
      </c>
      <c r="X72" s="167"/>
      <c r="Y72" s="167">
        <v>1</v>
      </c>
      <c r="Z72" s="167">
        <v>0</v>
      </c>
      <c r="AA72" s="167"/>
      <c r="AB72" s="167">
        <v>1</v>
      </c>
      <c r="AC72" s="167">
        <v>0</v>
      </c>
      <c r="AD72" s="167"/>
      <c r="AE72" s="167"/>
      <c r="AF72" s="167"/>
      <c r="AG72" s="167"/>
      <c r="AH72" s="167"/>
      <c r="AI72" s="167"/>
      <c r="AJ72" s="167"/>
      <c r="AK72" s="167"/>
      <c r="AL72" s="167"/>
      <c r="AM72" s="167"/>
      <c r="AN72" s="167"/>
      <c r="AO72" s="167"/>
      <c r="AP72" s="167"/>
      <c r="AQ72" s="167"/>
      <c r="AR72" s="167"/>
      <c r="AS72" s="167"/>
      <c r="AT72" s="167">
        <f t="shared" si="7"/>
        <v>0</v>
      </c>
      <c r="AU72" s="167">
        <f t="shared" si="8"/>
        <v>0</v>
      </c>
      <c r="AV72" s="184">
        <v>2018</v>
      </c>
      <c r="AW72" s="168" t="s">
        <v>1661</v>
      </c>
      <c r="AX72" s="168"/>
      <c r="AY72" s="168"/>
      <c r="AZ72" s="168"/>
      <c r="BA72" s="168"/>
      <c r="BB72" s="184"/>
      <c r="BC72" s="186"/>
      <c r="BD72" s="187"/>
      <c r="BE72" s="185"/>
      <c r="BF72" s="165" t="s">
        <v>1840</v>
      </c>
    </row>
    <row r="73" spans="1:58" s="46" customFormat="1" ht="18.75" customHeight="1" x14ac:dyDescent="0.25">
      <c r="A73" s="26" t="s">
        <v>1638</v>
      </c>
      <c r="B73" s="47" t="s">
        <v>1621</v>
      </c>
      <c r="C73" s="40" t="s">
        <v>1622</v>
      </c>
      <c r="D73" s="48" t="s">
        <v>1622</v>
      </c>
      <c r="E73" s="48" t="s">
        <v>831</v>
      </c>
      <c r="F73" s="48" t="s">
        <v>817</v>
      </c>
      <c r="G73" s="41" t="s">
        <v>1490</v>
      </c>
      <c r="H73" s="30" t="s">
        <v>1644</v>
      </c>
      <c r="I73" s="42" t="s">
        <v>1572</v>
      </c>
      <c r="J73" s="42"/>
      <c r="K73" s="30" t="s">
        <v>1576</v>
      </c>
      <c r="L73" s="30"/>
      <c r="M73" s="30"/>
      <c r="N73" s="42">
        <v>100</v>
      </c>
      <c r="O73" s="26">
        <v>0</v>
      </c>
      <c r="P73" s="26">
        <v>0</v>
      </c>
      <c r="Q73" s="43" t="s">
        <v>1524</v>
      </c>
      <c r="R73" s="43" t="s">
        <v>842</v>
      </c>
      <c r="S73" s="44"/>
      <c r="T73" s="44"/>
      <c r="U73" s="44"/>
      <c r="V73" s="44">
        <v>1</v>
      </c>
      <c r="W73" s="44">
        <v>36000000</v>
      </c>
      <c r="X73" s="44">
        <v>36000000</v>
      </c>
      <c r="Y73" s="44">
        <v>1</v>
      </c>
      <c r="Z73" s="44">
        <v>18000000</v>
      </c>
      <c r="AA73" s="44">
        <v>18000000</v>
      </c>
      <c r="AB73" s="44"/>
      <c r="AC73" s="45"/>
      <c r="AD73" s="45"/>
      <c r="AE73" s="45"/>
      <c r="AF73" s="45"/>
      <c r="AG73" s="45"/>
      <c r="AH73" s="45"/>
      <c r="AI73" s="45"/>
      <c r="AJ73" s="45"/>
      <c r="AK73" s="44"/>
      <c r="AL73" s="45"/>
      <c r="AM73" s="45"/>
      <c r="AN73" s="45"/>
      <c r="AO73" s="45"/>
      <c r="AP73" s="45"/>
      <c r="AQ73" s="45"/>
      <c r="AR73" s="45"/>
      <c r="AS73" s="45"/>
      <c r="AT73" s="45">
        <f t="shared" si="7"/>
        <v>54000000</v>
      </c>
      <c r="AU73" s="45">
        <f t="shared" si="8"/>
        <v>60480000.000000007</v>
      </c>
      <c r="AV73" s="64">
        <v>2018</v>
      </c>
      <c r="AW73" s="30" t="s">
        <v>1662</v>
      </c>
      <c r="AX73" s="30"/>
      <c r="AY73" s="30"/>
      <c r="AZ73" s="30"/>
      <c r="BA73" s="30"/>
      <c r="BB73" s="64"/>
      <c r="BC73" s="68"/>
      <c r="BD73" s="65"/>
      <c r="BE73" s="23"/>
    </row>
    <row r="74" spans="1:58" s="46" customFormat="1" ht="18.75" customHeight="1" x14ac:dyDescent="0.25">
      <c r="A74" s="26" t="s">
        <v>1705</v>
      </c>
      <c r="B74" s="47" t="s">
        <v>1506</v>
      </c>
      <c r="C74" s="40" t="s">
        <v>1507</v>
      </c>
      <c r="D74" s="48" t="s">
        <v>1507</v>
      </c>
      <c r="E74" s="48" t="s">
        <v>831</v>
      </c>
      <c r="F74" s="48" t="s">
        <v>823</v>
      </c>
      <c r="G74" s="41" t="s">
        <v>1490</v>
      </c>
      <c r="H74" s="30" t="s">
        <v>1743</v>
      </c>
      <c r="I74" s="42" t="s">
        <v>1747</v>
      </c>
      <c r="J74" s="42"/>
      <c r="K74" s="30" t="s">
        <v>1578</v>
      </c>
      <c r="L74" s="30"/>
      <c r="M74" s="30"/>
      <c r="N74" s="42">
        <v>0</v>
      </c>
      <c r="O74" s="26">
        <v>100</v>
      </c>
      <c r="P74" s="26">
        <v>0</v>
      </c>
      <c r="Q74" s="43" t="s">
        <v>1524</v>
      </c>
      <c r="R74" s="43" t="s">
        <v>842</v>
      </c>
      <c r="S74" s="44"/>
      <c r="T74" s="44"/>
      <c r="U74" s="44"/>
      <c r="V74" s="44">
        <v>1</v>
      </c>
      <c r="W74" s="44">
        <v>22164295</v>
      </c>
      <c r="X74" s="44">
        <v>20192857.140000001</v>
      </c>
      <c r="Y74" s="44">
        <v>1</v>
      </c>
      <c r="Z74" s="44">
        <v>25114296</v>
      </c>
      <c r="AA74" s="44">
        <v>25114285.710000001</v>
      </c>
      <c r="AB74" s="44">
        <v>1</v>
      </c>
      <c r="AC74" s="45">
        <v>20046839.289999999</v>
      </c>
      <c r="AD74" s="45">
        <v>20046839.289999999</v>
      </c>
      <c r="AE74" s="45">
        <v>1</v>
      </c>
      <c r="AF74" s="45">
        <v>10548000</v>
      </c>
      <c r="AG74" s="45">
        <v>10364785.720000001</v>
      </c>
      <c r="AH74" s="45"/>
      <c r="AI74" s="45"/>
      <c r="AJ74" s="45"/>
      <c r="AK74" s="44"/>
      <c r="AL74" s="45"/>
      <c r="AM74" s="45"/>
      <c r="AN74" s="45"/>
      <c r="AO74" s="45"/>
      <c r="AP74" s="45"/>
      <c r="AQ74" s="45"/>
      <c r="AR74" s="45"/>
      <c r="AS74" s="45"/>
      <c r="AT74" s="45">
        <f t="shared" si="7"/>
        <v>75718767.859999999</v>
      </c>
      <c r="AU74" s="45">
        <f t="shared" si="8"/>
        <v>84805020.003200009</v>
      </c>
      <c r="AV74" s="64">
        <v>2019</v>
      </c>
      <c r="AW74" s="30" t="s">
        <v>1762</v>
      </c>
      <c r="AX74" s="30"/>
      <c r="AY74" s="30"/>
      <c r="AZ74" s="30"/>
      <c r="BA74" s="30"/>
      <c r="BB74" s="64"/>
      <c r="BC74" s="68"/>
      <c r="BD74" s="65"/>
      <c r="BE74" s="23"/>
    </row>
    <row r="75" spans="1:58" s="46" customFormat="1" ht="24" customHeight="1" x14ac:dyDescent="0.25">
      <c r="A75" s="26" t="s">
        <v>1706</v>
      </c>
      <c r="B75" s="47" t="s">
        <v>1707</v>
      </c>
      <c r="C75" s="40" t="s">
        <v>1708</v>
      </c>
      <c r="D75" s="48" t="s">
        <v>1708</v>
      </c>
      <c r="E75" s="48" t="s">
        <v>831</v>
      </c>
      <c r="F75" s="48" t="s">
        <v>799</v>
      </c>
      <c r="G75" s="41" t="s">
        <v>1490</v>
      </c>
      <c r="H75" s="30" t="s">
        <v>1744</v>
      </c>
      <c r="I75" s="42" t="s">
        <v>1747</v>
      </c>
      <c r="J75" s="42"/>
      <c r="K75" s="30" t="s">
        <v>1578</v>
      </c>
      <c r="L75" s="30"/>
      <c r="M75" s="30"/>
      <c r="N75" s="42">
        <v>0</v>
      </c>
      <c r="O75" s="26">
        <v>100</v>
      </c>
      <c r="P75" s="26">
        <v>0</v>
      </c>
      <c r="Q75" s="43" t="s">
        <v>1524</v>
      </c>
      <c r="R75" s="43" t="s">
        <v>842</v>
      </c>
      <c r="S75" s="44"/>
      <c r="T75" s="44"/>
      <c r="U75" s="44"/>
      <c r="V75" s="44">
        <v>1</v>
      </c>
      <c r="W75" s="44">
        <v>8254000</v>
      </c>
      <c r="X75" s="44">
        <v>8254000</v>
      </c>
      <c r="Y75" s="44">
        <v>1</v>
      </c>
      <c r="Z75" s="44">
        <v>9024000</v>
      </c>
      <c r="AA75" s="44">
        <v>9024000</v>
      </c>
      <c r="AB75" s="44">
        <v>1</v>
      </c>
      <c r="AC75" s="45">
        <v>9024000</v>
      </c>
      <c r="AD75" s="45">
        <v>9024000</v>
      </c>
      <c r="AE75" s="45">
        <v>1</v>
      </c>
      <c r="AF75" s="45">
        <v>9024000</v>
      </c>
      <c r="AG75" s="45">
        <v>9024000</v>
      </c>
      <c r="AH75" s="45"/>
      <c r="AI75" s="45"/>
      <c r="AJ75" s="45"/>
      <c r="AK75" s="44"/>
      <c r="AL75" s="45"/>
      <c r="AM75" s="45"/>
      <c r="AN75" s="45"/>
      <c r="AO75" s="45"/>
      <c r="AP75" s="45"/>
      <c r="AQ75" s="45"/>
      <c r="AR75" s="45"/>
      <c r="AS75" s="45"/>
      <c r="AT75" s="45">
        <f t="shared" si="7"/>
        <v>35326000</v>
      </c>
      <c r="AU75" s="45">
        <f t="shared" si="8"/>
        <v>39565120.000000007</v>
      </c>
      <c r="AV75" s="64">
        <v>2019</v>
      </c>
      <c r="AW75" s="30" t="s">
        <v>1763</v>
      </c>
      <c r="AX75" s="30"/>
      <c r="AY75" s="30"/>
      <c r="AZ75" s="30"/>
      <c r="BA75" s="30"/>
      <c r="BB75" s="64"/>
      <c r="BC75" s="68"/>
      <c r="BD75" s="65"/>
      <c r="BE75" s="23"/>
    </row>
    <row r="76" spans="1:58" s="46" customFormat="1" ht="18.75" customHeight="1" x14ac:dyDescent="0.25">
      <c r="A76" s="26" t="s">
        <v>1709</v>
      </c>
      <c r="B76" s="47" t="s">
        <v>1607</v>
      </c>
      <c r="C76" s="40" t="s">
        <v>1608</v>
      </c>
      <c r="D76" s="48" t="s">
        <v>1639</v>
      </c>
      <c r="E76" s="48" t="s">
        <v>831</v>
      </c>
      <c r="F76" s="48" t="s">
        <v>1741</v>
      </c>
      <c r="G76" s="41" t="s">
        <v>1490</v>
      </c>
      <c r="H76" s="30" t="s">
        <v>1575</v>
      </c>
      <c r="I76" s="42" t="s">
        <v>1748</v>
      </c>
      <c r="J76" s="42"/>
      <c r="K76" s="30"/>
      <c r="L76" s="30" t="s">
        <v>1745</v>
      </c>
      <c r="M76" s="30" t="s">
        <v>1700</v>
      </c>
      <c r="N76" s="42">
        <v>100</v>
      </c>
      <c r="O76" s="26">
        <v>0</v>
      </c>
      <c r="P76" s="26">
        <v>0</v>
      </c>
      <c r="Q76" s="43" t="s">
        <v>1757</v>
      </c>
      <c r="R76" s="43" t="s">
        <v>842</v>
      </c>
      <c r="S76" s="44"/>
      <c r="T76" s="44"/>
      <c r="U76" s="44"/>
      <c r="V76" s="44">
        <v>7</v>
      </c>
      <c r="W76" s="44">
        <v>4000000</v>
      </c>
      <c r="X76" s="44">
        <v>28000000</v>
      </c>
      <c r="Y76" s="44">
        <v>7</v>
      </c>
      <c r="Z76" s="44">
        <v>9000000</v>
      </c>
      <c r="AA76" s="44">
        <v>63000000</v>
      </c>
      <c r="AB76" s="44">
        <v>7</v>
      </c>
      <c r="AC76" s="45">
        <v>3000000</v>
      </c>
      <c r="AD76" s="45">
        <v>21000000</v>
      </c>
      <c r="AE76" s="45"/>
      <c r="AF76" s="45"/>
      <c r="AG76" s="45"/>
      <c r="AH76" s="45"/>
      <c r="AI76" s="45"/>
      <c r="AJ76" s="45"/>
      <c r="AK76" s="44"/>
      <c r="AL76" s="45"/>
      <c r="AM76" s="45"/>
      <c r="AN76" s="45"/>
      <c r="AO76" s="45"/>
      <c r="AP76" s="45"/>
      <c r="AQ76" s="45"/>
      <c r="AR76" s="45"/>
      <c r="AS76" s="45"/>
      <c r="AT76" s="45">
        <f t="shared" si="7"/>
        <v>112000000</v>
      </c>
      <c r="AU76" s="45">
        <f t="shared" si="8"/>
        <v>125440000.00000001</v>
      </c>
      <c r="AV76" s="64">
        <v>2019</v>
      </c>
      <c r="AW76" s="30" t="s">
        <v>1764</v>
      </c>
      <c r="AX76" s="30"/>
      <c r="AY76" s="30"/>
      <c r="AZ76" s="30"/>
      <c r="BA76" s="30"/>
      <c r="BB76" s="64"/>
      <c r="BC76" s="68"/>
      <c r="BD76" s="65"/>
      <c r="BE76" s="23"/>
    </row>
    <row r="77" spans="1:58" s="127" customFormat="1" ht="18.75" customHeight="1" x14ac:dyDescent="0.25">
      <c r="A77" s="123" t="s">
        <v>1610</v>
      </c>
      <c r="B77" s="122" t="s">
        <v>1607</v>
      </c>
      <c r="C77" s="128" t="s">
        <v>1608</v>
      </c>
      <c r="D77" s="129" t="s">
        <v>1639</v>
      </c>
      <c r="E77" s="129" t="s">
        <v>831</v>
      </c>
      <c r="F77" s="129" t="s">
        <v>1741</v>
      </c>
      <c r="G77" s="130" t="s">
        <v>1490</v>
      </c>
      <c r="H77" s="120" t="s">
        <v>1575</v>
      </c>
      <c r="I77" s="131" t="s">
        <v>1748</v>
      </c>
      <c r="J77" s="131"/>
      <c r="K77" s="120"/>
      <c r="L77" s="120" t="s">
        <v>1745</v>
      </c>
      <c r="M77" s="134" t="s">
        <v>1838</v>
      </c>
      <c r="N77" s="131">
        <v>100</v>
      </c>
      <c r="O77" s="123">
        <v>0</v>
      </c>
      <c r="P77" s="123">
        <v>0</v>
      </c>
      <c r="Q77" s="132" t="s">
        <v>1757</v>
      </c>
      <c r="R77" s="132" t="s">
        <v>842</v>
      </c>
      <c r="S77" s="133"/>
      <c r="T77" s="133"/>
      <c r="U77" s="133"/>
      <c r="V77" s="133">
        <v>7</v>
      </c>
      <c r="W77" s="113">
        <v>3858511.43</v>
      </c>
      <c r="X77" s="133">
        <v>27009580</v>
      </c>
      <c r="Y77" s="133">
        <v>7</v>
      </c>
      <c r="Z77" s="113">
        <v>5032841</v>
      </c>
      <c r="AA77" s="133">
        <v>35229887</v>
      </c>
      <c r="AB77" s="133">
        <v>7</v>
      </c>
      <c r="AC77" s="189">
        <v>5871647.5700000003</v>
      </c>
      <c r="AD77" s="111">
        <v>41101533</v>
      </c>
      <c r="AE77" s="111"/>
      <c r="AF77" s="111"/>
      <c r="AG77" s="111"/>
      <c r="AH77" s="111"/>
      <c r="AI77" s="111"/>
      <c r="AJ77" s="111"/>
      <c r="AK77" s="133"/>
      <c r="AL77" s="111"/>
      <c r="AM77" s="111"/>
      <c r="AN77" s="111"/>
      <c r="AO77" s="111"/>
      <c r="AP77" s="111"/>
      <c r="AQ77" s="111"/>
      <c r="AR77" s="111"/>
      <c r="AS77" s="111"/>
      <c r="AT77" s="111">
        <f t="shared" ref="AT77" si="9">U77+X77+AA77+AD77+AG77+AJ77+AM77+AP77+AS77</f>
        <v>103341000</v>
      </c>
      <c r="AU77" s="111">
        <f t="shared" ref="AU77" si="10">AT77*1.12</f>
        <v>115741920.00000001</v>
      </c>
      <c r="AV77" s="190">
        <v>2020</v>
      </c>
      <c r="AW77" s="120" t="s">
        <v>1764</v>
      </c>
      <c r="AX77" s="120"/>
      <c r="AY77" s="120"/>
      <c r="AZ77" s="120"/>
      <c r="BA77" s="120"/>
      <c r="BB77" s="123"/>
      <c r="BC77" s="124"/>
      <c r="BD77" s="125"/>
      <c r="BE77" s="126"/>
      <c r="BF77" s="127" t="s">
        <v>1839</v>
      </c>
    </row>
    <row r="78" spans="1:58" s="46" customFormat="1" ht="18.75" customHeight="1" x14ac:dyDescent="0.25">
      <c r="A78" s="26" t="s">
        <v>1710</v>
      </c>
      <c r="B78" s="47" t="s">
        <v>1711</v>
      </c>
      <c r="C78" s="40" t="s">
        <v>1712</v>
      </c>
      <c r="D78" s="48" t="s">
        <v>1713</v>
      </c>
      <c r="E78" s="48" t="s">
        <v>831</v>
      </c>
      <c r="F78" s="48" t="s">
        <v>778</v>
      </c>
      <c r="G78" s="41" t="s">
        <v>1490</v>
      </c>
      <c r="H78" s="30" t="s">
        <v>1575</v>
      </c>
      <c r="I78" s="42" t="s">
        <v>1521</v>
      </c>
      <c r="J78" s="42"/>
      <c r="K78" s="30" t="s">
        <v>1576</v>
      </c>
      <c r="L78" s="30"/>
      <c r="M78" s="30"/>
      <c r="N78" s="42">
        <v>0</v>
      </c>
      <c r="O78" s="26">
        <v>100</v>
      </c>
      <c r="P78" s="26">
        <v>0</v>
      </c>
      <c r="Q78" s="43" t="s">
        <v>1524</v>
      </c>
      <c r="R78" s="43" t="s">
        <v>842</v>
      </c>
      <c r="S78" s="44"/>
      <c r="T78" s="44"/>
      <c r="U78" s="44"/>
      <c r="V78" s="44">
        <v>1</v>
      </c>
      <c r="W78" s="44">
        <v>14100000</v>
      </c>
      <c r="X78" s="44">
        <v>14100000</v>
      </c>
      <c r="Y78" s="44">
        <v>1</v>
      </c>
      <c r="Z78" s="44">
        <v>5400000</v>
      </c>
      <c r="AA78" s="44">
        <v>5400000</v>
      </c>
      <c r="AB78" s="44"/>
      <c r="AC78" s="45"/>
      <c r="AD78" s="45"/>
      <c r="AE78" s="45"/>
      <c r="AF78" s="45"/>
      <c r="AG78" s="45"/>
      <c r="AH78" s="45"/>
      <c r="AI78" s="45"/>
      <c r="AJ78" s="45"/>
      <c r="AK78" s="44"/>
      <c r="AL78" s="45"/>
      <c r="AM78" s="45"/>
      <c r="AN78" s="45"/>
      <c r="AO78" s="45"/>
      <c r="AP78" s="45"/>
      <c r="AQ78" s="45"/>
      <c r="AR78" s="45"/>
      <c r="AS78" s="45"/>
      <c r="AT78" s="45">
        <f t="shared" si="7"/>
        <v>19500000</v>
      </c>
      <c r="AU78" s="45">
        <f t="shared" si="8"/>
        <v>21840000.000000004</v>
      </c>
      <c r="AV78" s="64">
        <v>2019</v>
      </c>
      <c r="AW78" s="30"/>
      <c r="AX78" s="30"/>
      <c r="AY78" s="30"/>
      <c r="AZ78" s="30"/>
      <c r="BA78" s="30"/>
      <c r="BB78" s="64"/>
      <c r="BC78" s="68"/>
      <c r="BD78" s="65"/>
      <c r="BE78" s="23"/>
    </row>
    <row r="79" spans="1:58" s="46" customFormat="1" ht="18.75" customHeight="1" x14ac:dyDescent="0.25">
      <c r="A79" s="26" t="s">
        <v>1714</v>
      </c>
      <c r="B79" s="47" t="s">
        <v>1715</v>
      </c>
      <c r="C79" s="40" t="s">
        <v>1716</v>
      </c>
      <c r="D79" s="48" t="s">
        <v>1716</v>
      </c>
      <c r="E79" s="48" t="s">
        <v>825</v>
      </c>
      <c r="F79" s="48"/>
      <c r="G79" s="41" t="s">
        <v>1490</v>
      </c>
      <c r="H79" s="30" t="s">
        <v>1672</v>
      </c>
      <c r="I79" s="42" t="s">
        <v>1492</v>
      </c>
      <c r="J79" s="42"/>
      <c r="K79" s="30" t="s">
        <v>1649</v>
      </c>
      <c r="L79" s="30"/>
      <c r="M79" s="30"/>
      <c r="N79" s="42">
        <v>0</v>
      </c>
      <c r="O79" s="26">
        <v>100</v>
      </c>
      <c r="P79" s="26">
        <v>0</v>
      </c>
      <c r="Q79" s="43" t="s">
        <v>1524</v>
      </c>
      <c r="R79" s="43" t="s">
        <v>842</v>
      </c>
      <c r="S79" s="44"/>
      <c r="T79" s="44"/>
      <c r="U79" s="44"/>
      <c r="V79" s="44">
        <v>1</v>
      </c>
      <c r="W79" s="44">
        <v>1798467.11</v>
      </c>
      <c r="X79" s="44">
        <v>1798467.11</v>
      </c>
      <c r="Y79" s="44">
        <v>1</v>
      </c>
      <c r="Z79" s="44">
        <v>1924359.8</v>
      </c>
      <c r="AA79" s="44">
        <v>1924359.8</v>
      </c>
      <c r="AB79" s="44">
        <v>1</v>
      </c>
      <c r="AC79" s="45">
        <v>2059064.99</v>
      </c>
      <c r="AD79" s="45">
        <v>2059064.99</v>
      </c>
      <c r="AE79" s="45"/>
      <c r="AF79" s="45"/>
      <c r="AG79" s="45"/>
      <c r="AH79" s="45"/>
      <c r="AI79" s="45"/>
      <c r="AJ79" s="45"/>
      <c r="AK79" s="44"/>
      <c r="AL79" s="45"/>
      <c r="AM79" s="45"/>
      <c r="AN79" s="45"/>
      <c r="AO79" s="45"/>
      <c r="AP79" s="45"/>
      <c r="AQ79" s="45"/>
      <c r="AR79" s="45"/>
      <c r="AS79" s="45"/>
      <c r="AT79" s="45">
        <f t="shared" si="7"/>
        <v>5781891.9000000004</v>
      </c>
      <c r="AU79" s="45">
        <f t="shared" si="8"/>
        <v>6475718.9280000012</v>
      </c>
      <c r="AV79" s="64">
        <v>2019</v>
      </c>
      <c r="AW79" s="30" t="s">
        <v>1765</v>
      </c>
      <c r="AX79" s="30"/>
      <c r="AY79" s="30"/>
      <c r="AZ79" s="30"/>
      <c r="BA79" s="30"/>
      <c r="BB79" s="64"/>
      <c r="BC79" s="68"/>
      <c r="BD79" s="65"/>
      <c r="BE79" s="23"/>
    </row>
    <row r="80" spans="1:58" s="46" customFormat="1" ht="18.75" customHeight="1" x14ac:dyDescent="0.25">
      <c r="A80" s="26" t="s">
        <v>1717</v>
      </c>
      <c r="B80" s="47" t="s">
        <v>1715</v>
      </c>
      <c r="C80" s="40" t="s">
        <v>1716</v>
      </c>
      <c r="D80" s="48" t="s">
        <v>1716</v>
      </c>
      <c r="E80" s="48" t="s">
        <v>825</v>
      </c>
      <c r="F80" s="48"/>
      <c r="G80" s="41" t="s">
        <v>1490</v>
      </c>
      <c r="H80" s="30" t="s">
        <v>1672</v>
      </c>
      <c r="I80" s="42" t="s">
        <v>1749</v>
      </c>
      <c r="J80" s="42"/>
      <c r="K80" s="30" t="s">
        <v>1649</v>
      </c>
      <c r="L80" s="30"/>
      <c r="M80" s="30"/>
      <c r="N80" s="42">
        <v>0</v>
      </c>
      <c r="O80" s="26">
        <v>100</v>
      </c>
      <c r="P80" s="26">
        <v>0</v>
      </c>
      <c r="Q80" s="43" t="s">
        <v>1524</v>
      </c>
      <c r="R80" s="43" t="s">
        <v>842</v>
      </c>
      <c r="S80" s="44"/>
      <c r="T80" s="44"/>
      <c r="U80" s="44"/>
      <c r="V80" s="44">
        <v>1</v>
      </c>
      <c r="W80" s="44">
        <v>3596933.1200000001</v>
      </c>
      <c r="X80" s="44">
        <v>3596933.1200000001</v>
      </c>
      <c r="Y80" s="44">
        <v>1</v>
      </c>
      <c r="Z80" s="44">
        <v>3848718.43</v>
      </c>
      <c r="AA80" s="44">
        <v>3848718.43</v>
      </c>
      <c r="AB80" s="44">
        <v>1</v>
      </c>
      <c r="AC80" s="45">
        <v>4118128.72</v>
      </c>
      <c r="AD80" s="45">
        <v>4118128.72</v>
      </c>
      <c r="AE80" s="45"/>
      <c r="AF80" s="45"/>
      <c r="AG80" s="45"/>
      <c r="AH80" s="45"/>
      <c r="AI80" s="45"/>
      <c r="AJ80" s="45"/>
      <c r="AK80" s="44"/>
      <c r="AL80" s="45"/>
      <c r="AM80" s="45"/>
      <c r="AN80" s="45"/>
      <c r="AO80" s="45"/>
      <c r="AP80" s="45"/>
      <c r="AQ80" s="45"/>
      <c r="AR80" s="45"/>
      <c r="AS80" s="45"/>
      <c r="AT80" s="45">
        <f t="shared" si="7"/>
        <v>11563780.270000001</v>
      </c>
      <c r="AU80" s="45">
        <f t="shared" si="8"/>
        <v>12951433.902400004</v>
      </c>
      <c r="AV80" s="64">
        <v>2019</v>
      </c>
      <c r="AW80" s="30" t="s">
        <v>1765</v>
      </c>
      <c r="AX80" s="30"/>
      <c r="AY80" s="30"/>
      <c r="AZ80" s="30"/>
      <c r="BA80" s="30"/>
      <c r="BB80" s="64"/>
      <c r="BC80" s="68"/>
      <c r="BD80" s="65"/>
      <c r="BE80" s="23"/>
    </row>
    <row r="81" spans="1:58" s="46" customFormat="1" ht="18.75" customHeight="1" x14ac:dyDescent="0.25">
      <c r="A81" s="26" t="s">
        <v>1718</v>
      </c>
      <c r="B81" s="47" t="s">
        <v>1719</v>
      </c>
      <c r="C81" s="40" t="s">
        <v>1720</v>
      </c>
      <c r="D81" s="48" t="s">
        <v>1721</v>
      </c>
      <c r="E81" s="48" t="s">
        <v>825</v>
      </c>
      <c r="F81" s="48"/>
      <c r="G81" s="41" t="s">
        <v>1490</v>
      </c>
      <c r="H81" s="30" t="s">
        <v>1703</v>
      </c>
      <c r="I81" s="42" t="s">
        <v>1750</v>
      </c>
      <c r="J81" s="42"/>
      <c r="K81" s="30" t="s">
        <v>1754</v>
      </c>
      <c r="L81" s="30"/>
      <c r="M81" s="30"/>
      <c r="N81" s="42">
        <v>0</v>
      </c>
      <c r="O81" s="26">
        <v>100</v>
      </c>
      <c r="P81" s="26">
        <v>0</v>
      </c>
      <c r="Q81" s="43" t="s">
        <v>1498</v>
      </c>
      <c r="R81" s="43" t="s">
        <v>842</v>
      </c>
      <c r="S81" s="44"/>
      <c r="T81" s="44"/>
      <c r="U81" s="44"/>
      <c r="V81" s="44">
        <v>1</v>
      </c>
      <c r="W81" s="44" t="s">
        <v>1760</v>
      </c>
      <c r="X81" s="44" t="s">
        <v>1761</v>
      </c>
      <c r="Y81" s="44">
        <v>1</v>
      </c>
      <c r="Z81" s="44">
        <v>17650000</v>
      </c>
      <c r="AA81" s="44">
        <v>237300000</v>
      </c>
      <c r="AB81" s="44">
        <v>1</v>
      </c>
      <c r="AC81" s="45">
        <v>18165000</v>
      </c>
      <c r="AD81" s="45">
        <v>245880000</v>
      </c>
      <c r="AE81" s="45">
        <v>1</v>
      </c>
      <c r="AF81" s="45">
        <v>18860000</v>
      </c>
      <c r="AG81" s="45">
        <v>255300000</v>
      </c>
      <c r="AH81" s="45">
        <v>1</v>
      </c>
      <c r="AI81" s="45">
        <v>19555000</v>
      </c>
      <c r="AJ81" s="45">
        <v>264720000</v>
      </c>
      <c r="AK81" s="44"/>
      <c r="AL81" s="45"/>
      <c r="AM81" s="45"/>
      <c r="AN81" s="45"/>
      <c r="AO81" s="45"/>
      <c r="AP81" s="45"/>
      <c r="AQ81" s="45"/>
      <c r="AR81" s="45"/>
      <c r="AS81" s="45"/>
      <c r="AT81" s="45">
        <f t="shared" si="7"/>
        <v>1036000000</v>
      </c>
      <c r="AU81" s="45">
        <f t="shared" si="8"/>
        <v>1160320000</v>
      </c>
      <c r="AV81" s="64">
        <v>2019</v>
      </c>
      <c r="AW81" s="30"/>
      <c r="AX81" s="30"/>
      <c r="AY81" s="30"/>
      <c r="AZ81" s="30"/>
      <c r="BA81" s="30"/>
      <c r="BB81" s="64"/>
      <c r="BC81" s="68"/>
      <c r="BD81" s="65"/>
      <c r="BE81" s="23"/>
    </row>
    <row r="82" spans="1:58" s="46" customFormat="1" ht="18.75" customHeight="1" x14ac:dyDescent="0.25">
      <c r="A82" s="26" t="s">
        <v>1722</v>
      </c>
      <c r="B82" s="47" t="s">
        <v>1723</v>
      </c>
      <c r="C82" s="40" t="s">
        <v>1724</v>
      </c>
      <c r="D82" s="48" t="s">
        <v>1724</v>
      </c>
      <c r="E82" s="48" t="s">
        <v>831</v>
      </c>
      <c r="F82" s="48" t="s">
        <v>778</v>
      </c>
      <c r="G82" s="41" t="s">
        <v>1490</v>
      </c>
      <c r="H82" s="30" t="s">
        <v>1702</v>
      </c>
      <c r="I82" s="42" t="s">
        <v>1701</v>
      </c>
      <c r="J82" s="42"/>
      <c r="K82" s="30"/>
      <c r="L82" s="30" t="s">
        <v>1755</v>
      </c>
      <c r="M82" s="30" t="s">
        <v>1649</v>
      </c>
      <c r="N82" s="42">
        <v>30</v>
      </c>
      <c r="O82" s="26">
        <v>70</v>
      </c>
      <c r="P82" s="26">
        <v>0</v>
      </c>
      <c r="Q82" s="43" t="s">
        <v>1758</v>
      </c>
      <c r="R82" s="43" t="s">
        <v>842</v>
      </c>
      <c r="S82" s="44"/>
      <c r="T82" s="44"/>
      <c r="U82" s="44"/>
      <c r="V82" s="44">
        <v>155</v>
      </c>
      <c r="W82" s="44">
        <v>1071326</v>
      </c>
      <c r="X82" s="44">
        <v>166055530</v>
      </c>
      <c r="Y82" s="44">
        <v>511</v>
      </c>
      <c r="Z82" s="44">
        <v>1071326</v>
      </c>
      <c r="AA82" s="44">
        <v>547447586</v>
      </c>
      <c r="AB82" s="44">
        <v>574</v>
      </c>
      <c r="AC82" s="45">
        <v>1071326</v>
      </c>
      <c r="AD82" s="45">
        <v>614941124</v>
      </c>
      <c r="AE82" s="45"/>
      <c r="AF82" s="45"/>
      <c r="AG82" s="45"/>
      <c r="AH82" s="45"/>
      <c r="AI82" s="45"/>
      <c r="AJ82" s="45"/>
      <c r="AK82" s="44"/>
      <c r="AL82" s="45"/>
      <c r="AM82" s="45"/>
      <c r="AN82" s="45"/>
      <c r="AO82" s="45"/>
      <c r="AP82" s="45"/>
      <c r="AQ82" s="45"/>
      <c r="AR82" s="45"/>
      <c r="AS82" s="45"/>
      <c r="AT82" s="45">
        <f t="shared" si="7"/>
        <v>1328444240</v>
      </c>
      <c r="AU82" s="45">
        <f t="shared" si="8"/>
        <v>1487857548.8000002</v>
      </c>
      <c r="AV82" s="64">
        <v>2019</v>
      </c>
      <c r="AW82" s="30" t="s">
        <v>1766</v>
      </c>
      <c r="AX82" s="30"/>
      <c r="AY82" s="30"/>
      <c r="AZ82" s="30"/>
      <c r="BA82" s="30"/>
      <c r="BB82" s="64"/>
      <c r="BC82" s="68"/>
      <c r="BD82" s="65"/>
      <c r="BE82" s="23"/>
    </row>
    <row r="83" spans="1:58" s="46" customFormat="1" ht="18.75" customHeight="1" x14ac:dyDescent="0.25">
      <c r="A83" s="26" t="s">
        <v>1725</v>
      </c>
      <c r="B83" s="47" t="s">
        <v>1636</v>
      </c>
      <c r="C83" s="40" t="s">
        <v>1637</v>
      </c>
      <c r="D83" s="48" t="s">
        <v>1637</v>
      </c>
      <c r="E83" s="48" t="s">
        <v>831</v>
      </c>
      <c r="F83" s="48" t="s">
        <v>768</v>
      </c>
      <c r="G83" s="41" t="s">
        <v>1490</v>
      </c>
      <c r="H83" s="30" t="s">
        <v>1745</v>
      </c>
      <c r="I83" s="42" t="s">
        <v>1494</v>
      </c>
      <c r="J83" s="42"/>
      <c r="K83" s="30" t="s">
        <v>1753</v>
      </c>
      <c r="L83" s="30"/>
      <c r="M83" s="30"/>
      <c r="N83" s="42">
        <v>100</v>
      </c>
      <c r="O83" s="26">
        <v>0</v>
      </c>
      <c r="P83" s="26">
        <v>0</v>
      </c>
      <c r="Q83" s="43" t="s">
        <v>1759</v>
      </c>
      <c r="R83" s="43" t="s">
        <v>842</v>
      </c>
      <c r="S83" s="44"/>
      <c r="T83" s="44"/>
      <c r="U83" s="44"/>
      <c r="V83" s="44">
        <v>3528.2</v>
      </c>
      <c r="W83" s="44">
        <v>6385.82</v>
      </c>
      <c r="X83" s="44">
        <v>87951912.267857134</v>
      </c>
      <c r="Y83" s="44">
        <v>3528.2</v>
      </c>
      <c r="Z83" s="44">
        <v>6385.82</v>
      </c>
      <c r="AA83" s="44">
        <v>270365461.97000003</v>
      </c>
      <c r="AB83" s="44">
        <v>3528.2</v>
      </c>
      <c r="AC83" s="45">
        <v>6385.82</v>
      </c>
      <c r="AD83" s="45">
        <v>270365461.97000003</v>
      </c>
      <c r="AE83" s="45">
        <v>3528.2</v>
      </c>
      <c r="AF83" s="45">
        <v>6385.82</v>
      </c>
      <c r="AG83" s="45">
        <v>180243641.31</v>
      </c>
      <c r="AH83" s="45"/>
      <c r="AI83" s="45"/>
      <c r="AJ83" s="45"/>
      <c r="AK83" s="44"/>
      <c r="AL83" s="45"/>
      <c r="AM83" s="45"/>
      <c r="AN83" s="45"/>
      <c r="AO83" s="45"/>
      <c r="AP83" s="45"/>
      <c r="AQ83" s="45"/>
      <c r="AR83" s="45"/>
      <c r="AS83" s="45"/>
      <c r="AT83" s="45">
        <f t="shared" si="7"/>
        <v>808926477.51785707</v>
      </c>
      <c r="AU83" s="45">
        <f t="shared" si="8"/>
        <v>905997654.82000005</v>
      </c>
      <c r="AV83" s="64">
        <v>2019</v>
      </c>
      <c r="AW83" s="30" t="s">
        <v>1767</v>
      </c>
      <c r="AX83" s="30"/>
      <c r="AY83" s="30"/>
      <c r="AZ83" s="30"/>
      <c r="BA83" s="30"/>
      <c r="BB83" s="64"/>
      <c r="BC83" s="68"/>
      <c r="BD83" s="65"/>
      <c r="BE83" s="23"/>
    </row>
    <row r="84" spans="1:58" s="46" customFormat="1" ht="18.75" customHeight="1" x14ac:dyDescent="0.25">
      <c r="A84" s="26" t="s">
        <v>1726</v>
      </c>
      <c r="B84" s="47" t="s">
        <v>1636</v>
      </c>
      <c r="C84" s="40" t="s">
        <v>1637</v>
      </c>
      <c r="D84" s="48" t="s">
        <v>1637</v>
      </c>
      <c r="E84" s="48" t="s">
        <v>831</v>
      </c>
      <c r="F84" s="48" t="s">
        <v>768</v>
      </c>
      <c r="G84" s="41" t="s">
        <v>1490</v>
      </c>
      <c r="H84" s="30" t="s">
        <v>1745</v>
      </c>
      <c r="I84" s="42" t="s">
        <v>1494</v>
      </c>
      <c r="J84" s="42"/>
      <c r="K84" s="30" t="s">
        <v>1753</v>
      </c>
      <c r="L84" s="30"/>
      <c r="M84" s="30"/>
      <c r="N84" s="42">
        <v>100</v>
      </c>
      <c r="O84" s="26">
        <v>0</v>
      </c>
      <c r="P84" s="26">
        <v>0</v>
      </c>
      <c r="Q84" s="43" t="s">
        <v>1759</v>
      </c>
      <c r="R84" s="43" t="s">
        <v>842</v>
      </c>
      <c r="S84" s="44"/>
      <c r="T84" s="44"/>
      <c r="U84" s="44"/>
      <c r="V84" s="44">
        <v>1165.8</v>
      </c>
      <c r="W84" s="44">
        <v>6385.82</v>
      </c>
      <c r="X84" s="44">
        <v>29727269.263999995</v>
      </c>
      <c r="Y84" s="44">
        <v>1165.8</v>
      </c>
      <c r="Z84" s="44">
        <v>6385.82</v>
      </c>
      <c r="AA84" s="44">
        <v>89335087.457000002</v>
      </c>
      <c r="AB84" s="44">
        <v>1165.8</v>
      </c>
      <c r="AC84" s="45">
        <v>6385.82</v>
      </c>
      <c r="AD84" s="45">
        <v>89335087.457000002</v>
      </c>
      <c r="AE84" s="45">
        <v>1165.8</v>
      </c>
      <c r="AF84" s="45">
        <v>6385.82</v>
      </c>
      <c r="AG84" s="45">
        <v>59556724.971000001</v>
      </c>
      <c r="AH84" s="45"/>
      <c r="AI84" s="45"/>
      <c r="AJ84" s="45"/>
      <c r="AK84" s="44"/>
      <c r="AL84" s="45"/>
      <c r="AM84" s="45"/>
      <c r="AN84" s="45"/>
      <c r="AO84" s="45"/>
      <c r="AP84" s="45"/>
      <c r="AQ84" s="45"/>
      <c r="AR84" s="45"/>
      <c r="AS84" s="45"/>
      <c r="AT84" s="45">
        <f t="shared" si="7"/>
        <v>267954169.14899999</v>
      </c>
      <c r="AU84" s="45">
        <f t="shared" si="8"/>
        <v>300108669.44688004</v>
      </c>
      <c r="AV84" s="64">
        <v>2019</v>
      </c>
      <c r="AW84" s="30" t="s">
        <v>1768</v>
      </c>
      <c r="AX84" s="30"/>
      <c r="AY84" s="30"/>
      <c r="AZ84" s="30"/>
      <c r="BA84" s="30"/>
      <c r="BB84" s="64"/>
      <c r="BC84" s="68"/>
      <c r="BD84" s="65"/>
      <c r="BE84" s="23"/>
    </row>
    <row r="85" spans="1:58" s="46" customFormat="1" ht="18.75" customHeight="1" x14ac:dyDescent="0.25">
      <c r="A85" s="26" t="s">
        <v>1727</v>
      </c>
      <c r="B85" s="47" t="s">
        <v>1515</v>
      </c>
      <c r="C85" s="40" t="s">
        <v>1516</v>
      </c>
      <c r="D85" s="48" t="s">
        <v>1516</v>
      </c>
      <c r="E85" s="48" t="s">
        <v>831</v>
      </c>
      <c r="F85" s="48" t="s">
        <v>778</v>
      </c>
      <c r="G85" s="41" t="s">
        <v>1490</v>
      </c>
      <c r="H85" s="30" t="s">
        <v>1574</v>
      </c>
      <c r="I85" s="42" t="s">
        <v>1522</v>
      </c>
      <c r="J85" s="42"/>
      <c r="K85" s="30" t="s">
        <v>1576</v>
      </c>
      <c r="L85" s="30"/>
      <c r="M85" s="30"/>
      <c r="N85" s="42">
        <v>0</v>
      </c>
      <c r="O85" s="26">
        <v>100</v>
      </c>
      <c r="P85" s="26">
        <v>0</v>
      </c>
      <c r="Q85" s="43" t="s">
        <v>1524</v>
      </c>
      <c r="R85" s="43" t="s">
        <v>842</v>
      </c>
      <c r="S85" s="44"/>
      <c r="T85" s="44"/>
      <c r="U85" s="44"/>
      <c r="V85" s="44">
        <v>1</v>
      </c>
      <c r="W85" s="44">
        <v>1071428.57</v>
      </c>
      <c r="X85" s="44">
        <v>1071428.57</v>
      </c>
      <c r="Y85" s="44">
        <v>1</v>
      </c>
      <c r="Z85" s="44">
        <v>43910714.289999999</v>
      </c>
      <c r="AA85" s="44">
        <v>43910714.289999999</v>
      </c>
      <c r="AB85" s="44"/>
      <c r="AC85" s="45"/>
      <c r="AD85" s="45"/>
      <c r="AE85" s="45"/>
      <c r="AF85" s="45"/>
      <c r="AG85" s="45"/>
      <c r="AH85" s="45"/>
      <c r="AI85" s="45"/>
      <c r="AJ85" s="45"/>
      <c r="AK85" s="44"/>
      <c r="AL85" s="45"/>
      <c r="AM85" s="45"/>
      <c r="AN85" s="45"/>
      <c r="AO85" s="45"/>
      <c r="AP85" s="45"/>
      <c r="AQ85" s="45"/>
      <c r="AR85" s="45"/>
      <c r="AS85" s="45"/>
      <c r="AT85" s="45">
        <f t="shared" si="7"/>
        <v>44982142.859999999</v>
      </c>
      <c r="AU85" s="45">
        <f t="shared" si="8"/>
        <v>50380000.003200002</v>
      </c>
      <c r="AV85" s="64">
        <v>2019</v>
      </c>
      <c r="AW85" s="30" t="s">
        <v>1769</v>
      </c>
      <c r="AX85" s="30"/>
      <c r="AY85" s="30"/>
      <c r="AZ85" s="30"/>
      <c r="BA85" s="30"/>
      <c r="BB85" s="64"/>
      <c r="BC85" s="68"/>
      <c r="BD85" s="65"/>
      <c r="BE85" s="23"/>
    </row>
    <row r="86" spans="1:58" s="46" customFormat="1" ht="18.75" customHeight="1" x14ac:dyDescent="0.25">
      <c r="A86" s="26" t="s">
        <v>1728</v>
      </c>
      <c r="B86" s="47" t="s">
        <v>1515</v>
      </c>
      <c r="C86" s="40" t="s">
        <v>1516</v>
      </c>
      <c r="D86" s="48" t="s">
        <v>1516</v>
      </c>
      <c r="E86" s="48" t="s">
        <v>831</v>
      </c>
      <c r="F86" s="48" t="s">
        <v>1704</v>
      </c>
      <c r="G86" s="41" t="s">
        <v>1490</v>
      </c>
      <c r="H86" s="30" t="s">
        <v>1703</v>
      </c>
      <c r="I86" s="42" t="s">
        <v>1522</v>
      </c>
      <c r="J86" s="42"/>
      <c r="K86" s="30" t="s">
        <v>1649</v>
      </c>
      <c r="L86" s="30"/>
      <c r="M86" s="30"/>
      <c r="N86" s="42">
        <v>0</v>
      </c>
      <c r="O86" s="26">
        <v>100</v>
      </c>
      <c r="P86" s="26">
        <v>0</v>
      </c>
      <c r="Q86" s="43" t="s">
        <v>1525</v>
      </c>
      <c r="R86" s="43" t="s">
        <v>842</v>
      </c>
      <c r="S86" s="44"/>
      <c r="T86" s="44"/>
      <c r="U86" s="44"/>
      <c r="V86" s="44">
        <v>7600</v>
      </c>
      <c r="W86" s="44">
        <v>357.14</v>
      </c>
      <c r="X86" s="44">
        <v>2714264</v>
      </c>
      <c r="Y86" s="44">
        <v>116830.00000000001</v>
      </c>
      <c r="Z86" s="44">
        <v>357.14</v>
      </c>
      <c r="AA86" s="44">
        <v>41724666.200000003</v>
      </c>
      <c r="AB86" s="44">
        <v>150069</v>
      </c>
      <c r="AC86" s="45">
        <v>357.14</v>
      </c>
      <c r="AD86" s="45">
        <v>53595642.659999996</v>
      </c>
      <c r="AE86" s="45"/>
      <c r="AF86" s="45"/>
      <c r="AG86" s="45"/>
      <c r="AH86" s="45"/>
      <c r="AI86" s="45"/>
      <c r="AJ86" s="45"/>
      <c r="AK86" s="44"/>
      <c r="AL86" s="45"/>
      <c r="AM86" s="45"/>
      <c r="AN86" s="45"/>
      <c r="AO86" s="45"/>
      <c r="AP86" s="45"/>
      <c r="AQ86" s="45"/>
      <c r="AR86" s="45"/>
      <c r="AS86" s="45"/>
      <c r="AT86" s="45">
        <f t="shared" si="7"/>
        <v>98034572.859999999</v>
      </c>
      <c r="AU86" s="45">
        <f t="shared" si="8"/>
        <v>109798721.6032</v>
      </c>
      <c r="AV86" s="64">
        <v>2019</v>
      </c>
      <c r="AW86" s="30" t="s">
        <v>1770</v>
      </c>
      <c r="AX86" s="30"/>
      <c r="AY86" s="30"/>
      <c r="AZ86" s="30"/>
      <c r="BA86" s="30"/>
      <c r="BB86" s="64"/>
      <c r="BC86" s="68"/>
      <c r="BD86" s="65"/>
      <c r="BE86" s="23"/>
    </row>
    <row r="87" spans="1:58" s="46" customFormat="1" ht="18.75" customHeight="1" x14ac:dyDescent="0.25">
      <c r="A87" s="26" t="s">
        <v>1729</v>
      </c>
      <c r="B87" s="47" t="s">
        <v>1515</v>
      </c>
      <c r="C87" s="40" t="s">
        <v>1516</v>
      </c>
      <c r="D87" s="48" t="s">
        <v>1516</v>
      </c>
      <c r="E87" s="48" t="s">
        <v>831</v>
      </c>
      <c r="F87" s="48" t="s">
        <v>1704</v>
      </c>
      <c r="G87" s="41" t="s">
        <v>1490</v>
      </c>
      <c r="H87" s="30" t="s">
        <v>1703</v>
      </c>
      <c r="I87" s="42" t="s">
        <v>1522</v>
      </c>
      <c r="J87" s="42"/>
      <c r="K87" s="30" t="s">
        <v>1649</v>
      </c>
      <c r="L87" s="30"/>
      <c r="M87" s="30"/>
      <c r="N87" s="42">
        <v>0</v>
      </c>
      <c r="O87" s="26">
        <v>100</v>
      </c>
      <c r="P87" s="26">
        <v>0</v>
      </c>
      <c r="Q87" s="43" t="s">
        <v>1525</v>
      </c>
      <c r="R87" s="43" t="s">
        <v>842</v>
      </c>
      <c r="S87" s="44"/>
      <c r="T87" s="44"/>
      <c r="U87" s="44"/>
      <c r="V87" s="44">
        <v>5200</v>
      </c>
      <c r="W87" s="44">
        <v>357.14</v>
      </c>
      <c r="X87" s="44">
        <v>1857128</v>
      </c>
      <c r="Y87" s="44">
        <v>84824</v>
      </c>
      <c r="Z87" s="44">
        <v>357.14</v>
      </c>
      <c r="AA87" s="44">
        <v>30294043.359999999</v>
      </c>
      <c r="AB87" s="44">
        <v>105977.00000000001</v>
      </c>
      <c r="AC87" s="45">
        <v>357.14</v>
      </c>
      <c r="AD87" s="45">
        <v>37848625.780000001</v>
      </c>
      <c r="AE87" s="45"/>
      <c r="AF87" s="45"/>
      <c r="AG87" s="45"/>
      <c r="AH87" s="45"/>
      <c r="AI87" s="45"/>
      <c r="AJ87" s="45"/>
      <c r="AK87" s="44"/>
      <c r="AL87" s="45"/>
      <c r="AM87" s="45"/>
      <c r="AN87" s="45"/>
      <c r="AO87" s="45"/>
      <c r="AP87" s="45"/>
      <c r="AQ87" s="45"/>
      <c r="AR87" s="45"/>
      <c r="AS87" s="45"/>
      <c r="AT87" s="45">
        <f t="shared" si="7"/>
        <v>69999797.140000001</v>
      </c>
      <c r="AU87" s="45">
        <f t="shared" si="8"/>
        <v>78399772.796800002</v>
      </c>
      <c r="AV87" s="64">
        <v>2019</v>
      </c>
      <c r="AW87" s="30" t="s">
        <v>1771</v>
      </c>
      <c r="AX87" s="30"/>
      <c r="AY87" s="30"/>
      <c r="AZ87" s="30"/>
      <c r="BA87" s="30"/>
      <c r="BB87" s="64"/>
      <c r="BC87" s="68"/>
      <c r="BD87" s="65"/>
      <c r="BE87" s="23"/>
    </row>
    <row r="88" spans="1:58" s="46" customFormat="1" ht="18.75" customHeight="1" x14ac:dyDescent="0.25">
      <c r="A88" s="26" t="s">
        <v>1730</v>
      </c>
      <c r="B88" s="47" t="s">
        <v>1515</v>
      </c>
      <c r="C88" s="40" t="s">
        <v>1516</v>
      </c>
      <c r="D88" s="48" t="s">
        <v>1516</v>
      </c>
      <c r="E88" s="48" t="s">
        <v>831</v>
      </c>
      <c r="F88" s="48" t="s">
        <v>1704</v>
      </c>
      <c r="G88" s="41" t="s">
        <v>1490</v>
      </c>
      <c r="H88" s="30" t="s">
        <v>1746</v>
      </c>
      <c r="I88" s="42" t="s">
        <v>1522</v>
      </c>
      <c r="J88" s="42"/>
      <c r="K88" s="30" t="s">
        <v>1649</v>
      </c>
      <c r="L88" s="30"/>
      <c r="M88" s="30"/>
      <c r="N88" s="42">
        <v>0</v>
      </c>
      <c r="O88" s="26">
        <v>100</v>
      </c>
      <c r="P88" s="26">
        <v>0</v>
      </c>
      <c r="Q88" s="43" t="s">
        <v>1525</v>
      </c>
      <c r="R88" s="43" t="s">
        <v>842</v>
      </c>
      <c r="S88" s="44"/>
      <c r="T88" s="44"/>
      <c r="U88" s="44"/>
      <c r="V88" s="44">
        <v>5200</v>
      </c>
      <c r="W88" s="44">
        <v>357.14</v>
      </c>
      <c r="X88" s="44">
        <v>1857128</v>
      </c>
      <c r="Y88" s="44">
        <v>87618</v>
      </c>
      <c r="Z88" s="44">
        <v>357.14</v>
      </c>
      <c r="AA88" s="44">
        <v>31291892.52</v>
      </c>
      <c r="AB88" s="44">
        <v>110280.00000000001</v>
      </c>
      <c r="AC88" s="45">
        <v>357.14</v>
      </c>
      <c r="AD88" s="45">
        <v>39385399.200000003</v>
      </c>
      <c r="AE88" s="45"/>
      <c r="AF88" s="45"/>
      <c r="AG88" s="45"/>
      <c r="AH88" s="45"/>
      <c r="AI88" s="45"/>
      <c r="AJ88" s="45"/>
      <c r="AK88" s="44"/>
      <c r="AL88" s="45"/>
      <c r="AM88" s="45"/>
      <c r="AN88" s="45"/>
      <c r="AO88" s="45"/>
      <c r="AP88" s="45"/>
      <c r="AQ88" s="45"/>
      <c r="AR88" s="45"/>
      <c r="AS88" s="45"/>
      <c r="AT88" s="45">
        <f t="shared" si="7"/>
        <v>72534419.719999999</v>
      </c>
      <c r="AU88" s="45">
        <f t="shared" si="8"/>
        <v>81238550.086400002</v>
      </c>
      <c r="AV88" s="64">
        <v>2019</v>
      </c>
      <c r="AW88" s="30" t="s">
        <v>1772</v>
      </c>
      <c r="AX88" s="30"/>
      <c r="AY88" s="30"/>
      <c r="AZ88" s="30"/>
      <c r="BA88" s="30"/>
      <c r="BB88" s="64"/>
      <c r="BC88" s="68"/>
      <c r="BD88" s="65"/>
      <c r="BE88" s="23"/>
    </row>
    <row r="89" spans="1:58" s="46" customFormat="1" ht="18.75" customHeight="1" x14ac:dyDescent="0.25">
      <c r="A89" s="26" t="s">
        <v>1731</v>
      </c>
      <c r="B89" s="47" t="s">
        <v>1732</v>
      </c>
      <c r="C89" s="40" t="s">
        <v>1733</v>
      </c>
      <c r="D89" s="48" t="s">
        <v>1734</v>
      </c>
      <c r="E89" s="48" t="s">
        <v>825</v>
      </c>
      <c r="F89" s="48"/>
      <c r="G89" s="41" t="s">
        <v>1490</v>
      </c>
      <c r="H89" s="30" t="s">
        <v>1746</v>
      </c>
      <c r="I89" s="42" t="s">
        <v>1751</v>
      </c>
      <c r="J89" s="42"/>
      <c r="K89" s="30"/>
      <c r="L89" s="30" t="s">
        <v>1756</v>
      </c>
      <c r="M89" s="30" t="s">
        <v>1754</v>
      </c>
      <c r="N89" s="42">
        <v>0</v>
      </c>
      <c r="O89" s="26">
        <v>100</v>
      </c>
      <c r="P89" s="26">
        <v>0</v>
      </c>
      <c r="Q89" s="43" t="s">
        <v>1524</v>
      </c>
      <c r="R89" s="43" t="s">
        <v>842</v>
      </c>
      <c r="S89" s="44"/>
      <c r="T89" s="44"/>
      <c r="U89" s="44"/>
      <c r="V89" s="44">
        <v>1</v>
      </c>
      <c r="W89" s="44">
        <v>0</v>
      </c>
      <c r="X89" s="44">
        <v>0</v>
      </c>
      <c r="Y89" s="44">
        <v>1</v>
      </c>
      <c r="Z89" s="44">
        <v>12204000</v>
      </c>
      <c r="AA89" s="44">
        <v>12204000</v>
      </c>
      <c r="AB89" s="44">
        <v>1</v>
      </c>
      <c r="AC89" s="45">
        <v>12814000</v>
      </c>
      <c r="AD89" s="45">
        <v>12814000</v>
      </c>
      <c r="AE89" s="45">
        <v>1</v>
      </c>
      <c r="AF89" s="45">
        <v>13326000</v>
      </c>
      <c r="AG89" s="45">
        <v>13326000</v>
      </c>
      <c r="AH89" s="45">
        <v>1</v>
      </c>
      <c r="AI89" s="45">
        <v>13859000</v>
      </c>
      <c r="AJ89" s="45">
        <v>13859000</v>
      </c>
      <c r="AK89" s="44"/>
      <c r="AL89" s="45"/>
      <c r="AM89" s="45"/>
      <c r="AN89" s="45"/>
      <c r="AO89" s="45"/>
      <c r="AP89" s="45"/>
      <c r="AQ89" s="45"/>
      <c r="AR89" s="45"/>
      <c r="AS89" s="45"/>
      <c r="AT89" s="45">
        <f t="shared" si="7"/>
        <v>52203000</v>
      </c>
      <c r="AU89" s="45">
        <f t="shared" si="8"/>
        <v>58467360.000000007</v>
      </c>
      <c r="AV89" s="64">
        <v>2019</v>
      </c>
      <c r="AW89" s="30" t="s">
        <v>1734</v>
      </c>
      <c r="AX89" s="30"/>
      <c r="AY89" s="30"/>
      <c r="AZ89" s="30"/>
      <c r="BA89" s="30"/>
      <c r="BB89" s="64"/>
      <c r="BC89" s="68"/>
      <c r="BD89" s="65"/>
      <c r="BE89" s="23"/>
    </row>
    <row r="90" spans="1:58" s="46" customFormat="1" ht="18.75" customHeight="1" x14ac:dyDescent="0.25">
      <c r="A90" s="26" t="s">
        <v>1735</v>
      </c>
      <c r="B90" s="47" t="s">
        <v>1736</v>
      </c>
      <c r="C90" s="40" t="s">
        <v>1737</v>
      </c>
      <c r="D90" s="48" t="s">
        <v>1737</v>
      </c>
      <c r="E90" s="48" t="s">
        <v>831</v>
      </c>
      <c r="F90" s="48" t="s">
        <v>1742</v>
      </c>
      <c r="G90" s="41" t="s">
        <v>1490</v>
      </c>
      <c r="H90" s="30" t="s">
        <v>1574</v>
      </c>
      <c r="I90" s="42" t="s">
        <v>1752</v>
      </c>
      <c r="J90" s="42"/>
      <c r="K90" s="30" t="s">
        <v>1578</v>
      </c>
      <c r="L90" s="30"/>
      <c r="M90" s="30"/>
      <c r="N90" s="42">
        <v>100</v>
      </c>
      <c r="O90" s="26">
        <v>0</v>
      </c>
      <c r="P90" s="26">
        <v>0</v>
      </c>
      <c r="Q90" s="43" t="s">
        <v>1498</v>
      </c>
      <c r="R90" s="43" t="s">
        <v>842</v>
      </c>
      <c r="S90" s="44"/>
      <c r="T90" s="44"/>
      <c r="U90" s="44"/>
      <c r="V90" s="44">
        <v>1</v>
      </c>
      <c r="W90" s="44">
        <v>13327500</v>
      </c>
      <c r="X90" s="44">
        <v>13327500</v>
      </c>
      <c r="Y90" s="44">
        <v>1</v>
      </c>
      <c r="Z90" s="44">
        <v>5404000</v>
      </c>
      <c r="AA90" s="44">
        <v>5404000</v>
      </c>
      <c r="AB90" s="44">
        <v>1</v>
      </c>
      <c r="AC90" s="45">
        <v>5784000</v>
      </c>
      <c r="AD90" s="45">
        <v>5784000</v>
      </c>
      <c r="AE90" s="45">
        <v>1</v>
      </c>
      <c r="AF90" s="45">
        <v>6190000</v>
      </c>
      <c r="AG90" s="45">
        <v>6190000</v>
      </c>
      <c r="AH90" s="45"/>
      <c r="AI90" s="45"/>
      <c r="AJ90" s="45"/>
      <c r="AK90" s="44"/>
      <c r="AL90" s="45"/>
      <c r="AM90" s="45"/>
      <c r="AN90" s="45"/>
      <c r="AO90" s="45"/>
      <c r="AP90" s="45"/>
      <c r="AQ90" s="45"/>
      <c r="AR90" s="45"/>
      <c r="AS90" s="45"/>
      <c r="AT90" s="45">
        <f t="shared" si="7"/>
        <v>30705500</v>
      </c>
      <c r="AU90" s="45">
        <f t="shared" si="8"/>
        <v>34390160</v>
      </c>
      <c r="AV90" s="64">
        <v>2019</v>
      </c>
      <c r="AW90" s="30" t="s">
        <v>1773</v>
      </c>
      <c r="AX90" s="30"/>
      <c r="AY90" s="30"/>
      <c r="AZ90" s="30"/>
      <c r="BA90" s="30"/>
      <c r="BB90" s="64"/>
      <c r="BC90" s="68"/>
      <c r="BD90" s="65"/>
      <c r="BE90" s="23"/>
    </row>
    <row r="91" spans="1:58" s="46" customFormat="1" ht="18.75" customHeight="1" x14ac:dyDescent="0.25">
      <c r="A91" s="26" t="s">
        <v>1738</v>
      </c>
      <c r="B91" s="47" t="s">
        <v>1739</v>
      </c>
      <c r="C91" s="40" t="s">
        <v>1740</v>
      </c>
      <c r="D91" s="48" t="s">
        <v>1740</v>
      </c>
      <c r="E91" s="48" t="s">
        <v>831</v>
      </c>
      <c r="F91" s="48" t="s">
        <v>1742</v>
      </c>
      <c r="G91" s="41" t="s">
        <v>1490</v>
      </c>
      <c r="H91" s="30" t="s">
        <v>1574</v>
      </c>
      <c r="I91" s="42" t="s">
        <v>1522</v>
      </c>
      <c r="J91" s="42"/>
      <c r="K91" s="30"/>
      <c r="L91" s="30" t="s">
        <v>1756</v>
      </c>
      <c r="M91" s="30" t="s">
        <v>1495</v>
      </c>
      <c r="N91" s="42">
        <v>0</v>
      </c>
      <c r="O91" s="26">
        <v>100</v>
      </c>
      <c r="P91" s="26">
        <v>0</v>
      </c>
      <c r="Q91" s="43" t="s">
        <v>1498</v>
      </c>
      <c r="R91" s="43" t="s">
        <v>842</v>
      </c>
      <c r="S91" s="44"/>
      <c r="T91" s="44"/>
      <c r="U91" s="44"/>
      <c r="V91" s="44"/>
      <c r="W91" s="44"/>
      <c r="X91" s="44"/>
      <c r="Y91" s="44">
        <v>1</v>
      </c>
      <c r="Z91" s="44">
        <v>1200000</v>
      </c>
      <c r="AA91" s="44">
        <v>1200000</v>
      </c>
      <c r="AB91" s="44">
        <v>1</v>
      </c>
      <c r="AC91" s="45">
        <v>1200000</v>
      </c>
      <c r="AD91" s="45">
        <v>1200000</v>
      </c>
      <c r="AE91" s="45">
        <v>1</v>
      </c>
      <c r="AF91" s="45">
        <v>1200000</v>
      </c>
      <c r="AG91" s="45">
        <v>1200000</v>
      </c>
      <c r="AH91" s="45">
        <v>1</v>
      </c>
      <c r="AI91" s="45">
        <v>1200000</v>
      </c>
      <c r="AJ91" s="45">
        <v>1200000</v>
      </c>
      <c r="AK91" s="44">
        <v>1</v>
      </c>
      <c r="AL91" s="45">
        <v>1200000</v>
      </c>
      <c r="AM91" s="45">
        <v>1200000</v>
      </c>
      <c r="AN91" s="45"/>
      <c r="AO91" s="45"/>
      <c r="AP91" s="45"/>
      <c r="AQ91" s="45"/>
      <c r="AR91" s="45"/>
      <c r="AS91" s="45"/>
      <c r="AT91" s="45">
        <f t="shared" si="7"/>
        <v>6000000</v>
      </c>
      <c r="AU91" s="45">
        <f t="shared" si="8"/>
        <v>6720000.0000000009</v>
      </c>
      <c r="AV91" s="64">
        <v>2019</v>
      </c>
      <c r="AW91" s="30"/>
      <c r="AX91" s="30"/>
      <c r="AY91" s="30"/>
      <c r="AZ91" s="30"/>
      <c r="BA91" s="30"/>
      <c r="BB91" s="64"/>
      <c r="BC91" s="68"/>
      <c r="BD91" s="65"/>
      <c r="BE91" s="23"/>
    </row>
    <row r="92" spans="1:58" s="46" customFormat="1" ht="18.75" customHeight="1" x14ac:dyDescent="0.25">
      <c r="A92" s="26" t="s">
        <v>1505</v>
      </c>
      <c r="B92" s="47" t="s">
        <v>1506</v>
      </c>
      <c r="C92" s="40" t="s">
        <v>1507</v>
      </c>
      <c r="D92" s="48" t="s">
        <v>1507</v>
      </c>
      <c r="E92" s="48" t="s">
        <v>831</v>
      </c>
      <c r="F92" s="48" t="s">
        <v>1517</v>
      </c>
      <c r="G92" s="41" t="s">
        <v>1490</v>
      </c>
      <c r="H92" s="30" t="s">
        <v>1491</v>
      </c>
      <c r="I92" s="42" t="s">
        <v>1519</v>
      </c>
      <c r="J92" s="42"/>
      <c r="K92" s="30" t="s">
        <v>1495</v>
      </c>
      <c r="L92" s="30"/>
      <c r="M92" s="30"/>
      <c r="N92" s="42">
        <v>0</v>
      </c>
      <c r="O92" s="26">
        <v>100</v>
      </c>
      <c r="P92" s="26">
        <v>0</v>
      </c>
      <c r="Q92" s="43" t="s">
        <v>1523</v>
      </c>
      <c r="R92" s="43" t="s">
        <v>842</v>
      </c>
      <c r="S92" s="44"/>
      <c r="T92" s="44"/>
      <c r="U92" s="44"/>
      <c r="V92" s="44"/>
      <c r="W92" s="44"/>
      <c r="X92" s="44"/>
      <c r="Y92" s="44">
        <v>2873524</v>
      </c>
      <c r="Z92" s="44">
        <v>13.22</v>
      </c>
      <c r="AA92" s="44">
        <v>37987987.280000001</v>
      </c>
      <c r="AB92" s="44">
        <v>3176096</v>
      </c>
      <c r="AC92" s="45">
        <v>13.22</v>
      </c>
      <c r="AD92" s="45">
        <v>41987989.120000005</v>
      </c>
      <c r="AE92" s="45">
        <v>3403935</v>
      </c>
      <c r="AF92" s="45">
        <v>13.22</v>
      </c>
      <c r="AG92" s="45">
        <v>45000020.700000003</v>
      </c>
      <c r="AH92" s="45">
        <v>3706507</v>
      </c>
      <c r="AI92" s="45">
        <v>13.22</v>
      </c>
      <c r="AJ92" s="45">
        <v>49000022.539999999</v>
      </c>
      <c r="AK92" s="44">
        <v>4009079</v>
      </c>
      <c r="AL92" s="45">
        <v>13.22</v>
      </c>
      <c r="AM92" s="45">
        <v>53000024.380000003</v>
      </c>
      <c r="AN92" s="45"/>
      <c r="AO92" s="45"/>
      <c r="AP92" s="45"/>
      <c r="AQ92" s="45"/>
      <c r="AR92" s="45"/>
      <c r="AS92" s="45"/>
      <c r="AT92" s="45">
        <f t="shared" si="7"/>
        <v>226976044.02000001</v>
      </c>
      <c r="AU92" s="45">
        <f t="shared" si="8"/>
        <v>254213169.30240002</v>
      </c>
      <c r="AV92" s="64" t="s">
        <v>1501</v>
      </c>
      <c r="AW92" s="30" t="s">
        <v>1526</v>
      </c>
      <c r="AX92" s="30"/>
      <c r="AY92" s="30"/>
      <c r="AZ92" s="30"/>
      <c r="BA92" s="30"/>
      <c r="BB92" s="64"/>
      <c r="BC92" s="68"/>
      <c r="BD92" s="65"/>
      <c r="BE92" s="23"/>
    </row>
    <row r="93" spans="1:58" s="46" customFormat="1" ht="18.75" customHeight="1" x14ac:dyDescent="0.25">
      <c r="A93" s="26" t="s">
        <v>1508</v>
      </c>
      <c r="B93" s="47" t="s">
        <v>1509</v>
      </c>
      <c r="C93" s="40" t="s">
        <v>1510</v>
      </c>
      <c r="D93" s="48" t="s">
        <v>1510</v>
      </c>
      <c r="E93" s="48" t="s">
        <v>831</v>
      </c>
      <c r="F93" s="48" t="s">
        <v>1517</v>
      </c>
      <c r="G93" s="41" t="s">
        <v>1490</v>
      </c>
      <c r="H93" s="30" t="s">
        <v>1491</v>
      </c>
      <c r="I93" s="42" t="s">
        <v>1520</v>
      </c>
      <c r="J93" s="42"/>
      <c r="K93" s="30" t="s">
        <v>1495</v>
      </c>
      <c r="L93" s="30"/>
      <c r="M93" s="30"/>
      <c r="N93" s="42">
        <v>0</v>
      </c>
      <c r="O93" s="26">
        <v>100</v>
      </c>
      <c r="P93" s="26">
        <v>0</v>
      </c>
      <c r="Q93" s="43" t="s">
        <v>1524</v>
      </c>
      <c r="R93" s="43" t="s">
        <v>842</v>
      </c>
      <c r="S93" s="44"/>
      <c r="T93" s="44"/>
      <c r="U93" s="44"/>
      <c r="V93" s="44"/>
      <c r="W93" s="44"/>
      <c r="X93" s="44"/>
      <c r="Y93" s="44">
        <v>1</v>
      </c>
      <c r="Z93" s="44">
        <v>5851836</v>
      </c>
      <c r="AA93" s="44">
        <v>5851836</v>
      </c>
      <c r="AB93" s="44">
        <v>1</v>
      </c>
      <c r="AC93" s="45">
        <v>5851836</v>
      </c>
      <c r="AD93" s="45">
        <v>5851836</v>
      </c>
      <c r="AE93" s="45">
        <v>1</v>
      </c>
      <c r="AF93" s="45">
        <v>5851836</v>
      </c>
      <c r="AG93" s="45">
        <v>5851836</v>
      </c>
      <c r="AH93" s="45">
        <v>1</v>
      </c>
      <c r="AI93" s="45">
        <v>5851836</v>
      </c>
      <c r="AJ93" s="45">
        <v>5851836</v>
      </c>
      <c r="AK93" s="44">
        <v>1</v>
      </c>
      <c r="AL93" s="45">
        <v>5851836</v>
      </c>
      <c r="AM93" s="45">
        <v>5851836</v>
      </c>
      <c r="AN93" s="45"/>
      <c r="AO93" s="45"/>
      <c r="AP93" s="45"/>
      <c r="AQ93" s="45"/>
      <c r="AR93" s="45"/>
      <c r="AS93" s="45"/>
      <c r="AT93" s="45">
        <f t="shared" si="7"/>
        <v>29259180</v>
      </c>
      <c r="AU93" s="45">
        <f t="shared" si="8"/>
        <v>32770281.600000001</v>
      </c>
      <c r="AV93" s="64" t="s">
        <v>1501</v>
      </c>
      <c r="AW93" s="30"/>
      <c r="AX93" s="30"/>
      <c r="AY93" s="30"/>
      <c r="AZ93" s="30"/>
      <c r="BA93" s="30"/>
      <c r="BB93" s="64"/>
      <c r="BC93" s="68"/>
      <c r="BD93" s="65"/>
      <c r="BE93" s="23"/>
    </row>
    <row r="94" spans="1:58" s="46" customFormat="1" ht="18.75" customHeight="1" x14ac:dyDescent="0.25">
      <c r="A94" s="26" t="s">
        <v>1511</v>
      </c>
      <c r="B94" s="47" t="s">
        <v>1512</v>
      </c>
      <c r="C94" s="40" t="s">
        <v>1513</v>
      </c>
      <c r="D94" s="48" t="s">
        <v>1513</v>
      </c>
      <c r="E94" s="48" t="s">
        <v>831</v>
      </c>
      <c r="F94" s="48" t="s">
        <v>1518</v>
      </c>
      <c r="G94" s="41" t="s">
        <v>1490</v>
      </c>
      <c r="H94" s="30" t="s">
        <v>1491</v>
      </c>
      <c r="I94" s="42" t="s">
        <v>1521</v>
      </c>
      <c r="J94" s="42"/>
      <c r="K94" s="30" t="s">
        <v>1495</v>
      </c>
      <c r="L94" s="30"/>
      <c r="M94" s="30"/>
      <c r="N94" s="42">
        <v>100</v>
      </c>
      <c r="O94" s="26">
        <v>0</v>
      </c>
      <c r="P94" s="26">
        <v>0</v>
      </c>
      <c r="Q94" s="43" t="s">
        <v>1498</v>
      </c>
      <c r="R94" s="43" t="s">
        <v>842</v>
      </c>
      <c r="S94" s="44"/>
      <c r="T94" s="44"/>
      <c r="U94" s="44"/>
      <c r="V94" s="44"/>
      <c r="W94" s="44"/>
      <c r="X94" s="44"/>
      <c r="Y94" s="44">
        <v>1</v>
      </c>
      <c r="Z94" s="44">
        <v>23669.642857142855</v>
      </c>
      <c r="AA94" s="44"/>
      <c r="AB94" s="44">
        <v>1</v>
      </c>
      <c r="AC94" s="45">
        <v>25326.78571428571</v>
      </c>
      <c r="AD94" s="45"/>
      <c r="AE94" s="45">
        <v>1</v>
      </c>
      <c r="AF94" s="45">
        <v>27093.749999999996</v>
      </c>
      <c r="AG94" s="45"/>
      <c r="AH94" s="45">
        <v>1</v>
      </c>
      <c r="AI94" s="45">
        <v>28990.312499999996</v>
      </c>
      <c r="AJ94" s="45"/>
      <c r="AK94" s="44">
        <v>1</v>
      </c>
      <c r="AL94" s="45">
        <v>27099.66071428571</v>
      </c>
      <c r="AM94" s="45"/>
      <c r="AN94" s="45"/>
      <c r="AO94" s="45"/>
      <c r="AP94" s="45"/>
      <c r="AQ94" s="45"/>
      <c r="AR94" s="45"/>
      <c r="AS94" s="45"/>
      <c r="AT94" s="45">
        <f t="shared" si="7"/>
        <v>0</v>
      </c>
      <c r="AU94" s="45">
        <f t="shared" si="8"/>
        <v>0</v>
      </c>
      <c r="AV94" s="64" t="s">
        <v>1501</v>
      </c>
      <c r="AW94" s="30"/>
      <c r="AX94" s="30"/>
      <c r="AY94" s="30"/>
      <c r="AZ94" s="30"/>
      <c r="BA94" s="30"/>
      <c r="BB94" s="64"/>
      <c r="BC94" s="68"/>
      <c r="BD94" s="65"/>
      <c r="BE94" s="23"/>
    </row>
    <row r="95" spans="1:58" s="82" customFormat="1" ht="18.75" customHeight="1" x14ac:dyDescent="0.25">
      <c r="A95" s="78" t="s">
        <v>1606</v>
      </c>
      <c r="B95" s="72" t="s">
        <v>1512</v>
      </c>
      <c r="C95" s="105" t="s">
        <v>1513</v>
      </c>
      <c r="D95" s="106" t="s">
        <v>1513</v>
      </c>
      <c r="E95" s="106" t="s">
        <v>831</v>
      </c>
      <c r="F95" s="106" t="s">
        <v>1518</v>
      </c>
      <c r="G95" s="107" t="s">
        <v>1490</v>
      </c>
      <c r="H95" s="112" t="s">
        <v>1777</v>
      </c>
      <c r="I95" s="108" t="s">
        <v>1521</v>
      </c>
      <c r="J95" s="108"/>
      <c r="K95" s="66" t="s">
        <v>1495</v>
      </c>
      <c r="L95" s="66"/>
      <c r="M95" s="66"/>
      <c r="N95" s="108">
        <v>100</v>
      </c>
      <c r="O95" s="78">
        <v>0</v>
      </c>
      <c r="P95" s="78">
        <v>0</v>
      </c>
      <c r="Q95" s="109" t="s">
        <v>1498</v>
      </c>
      <c r="R95" s="109" t="s">
        <v>842</v>
      </c>
      <c r="S95" s="110"/>
      <c r="T95" s="110"/>
      <c r="U95" s="110"/>
      <c r="V95" s="110"/>
      <c r="W95" s="110"/>
      <c r="X95" s="110"/>
      <c r="Y95" s="110">
        <v>1</v>
      </c>
      <c r="Z95" s="110">
        <f>26510/1.12</f>
        <v>23669.642857142855</v>
      </c>
      <c r="AA95" s="110"/>
      <c r="AB95" s="110">
        <v>1</v>
      </c>
      <c r="AC95" s="113">
        <f>28370/1.12</f>
        <v>25330.357142857141</v>
      </c>
      <c r="AD95" s="110"/>
      <c r="AE95" s="110">
        <v>1</v>
      </c>
      <c r="AF95" s="113">
        <f>30360/1.12</f>
        <v>27107.142857142855</v>
      </c>
      <c r="AG95" s="110"/>
      <c r="AH95" s="110">
        <v>1</v>
      </c>
      <c r="AI95" s="113">
        <f>32490/1.12</f>
        <v>29008.928571428569</v>
      </c>
      <c r="AJ95" s="110"/>
      <c r="AK95" s="110">
        <v>1</v>
      </c>
      <c r="AL95" s="113">
        <f>34760/1.12</f>
        <v>31035.714285714283</v>
      </c>
      <c r="AM95" s="110"/>
      <c r="AN95" s="111"/>
      <c r="AO95" s="111"/>
      <c r="AP95" s="111"/>
      <c r="AQ95" s="111"/>
      <c r="AR95" s="111"/>
      <c r="AS95" s="111"/>
      <c r="AT95" s="111">
        <f>U95+X95+AA95+AD95+AG95+AJ95+AM95+AP95+AS95</f>
        <v>0</v>
      </c>
      <c r="AU95" s="111">
        <f t="shared" ref="AU95:AU101" si="11">AT95*1.12</f>
        <v>0</v>
      </c>
      <c r="AV95" s="78" t="s">
        <v>1501</v>
      </c>
      <c r="AW95" s="66"/>
      <c r="AX95" s="66"/>
      <c r="AY95" s="66"/>
      <c r="AZ95" s="66"/>
      <c r="BA95" s="66"/>
      <c r="BB95" s="78"/>
      <c r="BC95" s="79"/>
      <c r="BD95" s="80"/>
      <c r="BE95" s="81"/>
      <c r="BF95" s="82" t="s">
        <v>1784</v>
      </c>
    </row>
    <row r="96" spans="1:58" s="82" customFormat="1" ht="25.15" customHeight="1" x14ac:dyDescent="0.25">
      <c r="A96" s="78" t="s">
        <v>1785</v>
      </c>
      <c r="B96" s="72" t="s">
        <v>1512</v>
      </c>
      <c r="C96" s="105" t="s">
        <v>1513</v>
      </c>
      <c r="D96" s="106" t="s">
        <v>1513</v>
      </c>
      <c r="E96" s="106" t="s">
        <v>831</v>
      </c>
      <c r="F96" s="106" t="s">
        <v>1518</v>
      </c>
      <c r="G96" s="107" t="s">
        <v>1490</v>
      </c>
      <c r="H96" s="134" t="s">
        <v>1787</v>
      </c>
      <c r="I96" s="108" t="s">
        <v>1521</v>
      </c>
      <c r="J96" s="108"/>
      <c r="K96" s="66" t="s">
        <v>1495</v>
      </c>
      <c r="L96" s="66"/>
      <c r="M96" s="66"/>
      <c r="N96" s="108">
        <v>100</v>
      </c>
      <c r="O96" s="78">
        <v>0</v>
      </c>
      <c r="P96" s="78">
        <v>0</v>
      </c>
      <c r="Q96" s="109" t="s">
        <v>1498</v>
      </c>
      <c r="R96" s="109" t="s">
        <v>842</v>
      </c>
      <c r="S96" s="109"/>
      <c r="T96" s="109"/>
      <c r="U96" s="109"/>
      <c r="V96" s="109"/>
      <c r="W96" s="109"/>
      <c r="X96" s="109"/>
      <c r="Y96" s="110">
        <v>1</v>
      </c>
      <c r="Z96" s="113">
        <f>27780/1.12</f>
        <v>24803.571428571428</v>
      </c>
      <c r="AA96" s="110">
        <f>Z96</f>
        <v>24803.571428571428</v>
      </c>
      <c r="AB96" s="110">
        <v>1</v>
      </c>
      <c r="AC96" s="113">
        <f>29720/1.12</f>
        <v>26535.714285714283</v>
      </c>
      <c r="AD96" s="110">
        <f>AC96</f>
        <v>26535.714285714283</v>
      </c>
      <c r="AE96" s="110">
        <v>1</v>
      </c>
      <c r="AF96" s="113">
        <f>31800/1.12</f>
        <v>28392.857142857141</v>
      </c>
      <c r="AG96" s="110">
        <f>AF96</f>
        <v>28392.857142857141</v>
      </c>
      <c r="AH96" s="110">
        <v>1</v>
      </c>
      <c r="AI96" s="113">
        <f>34030/1.12</f>
        <v>30383.928571428569</v>
      </c>
      <c r="AJ96" s="110">
        <f>AI96</f>
        <v>30383.928571428569</v>
      </c>
      <c r="AK96" s="110">
        <v>1</v>
      </c>
      <c r="AL96" s="113">
        <f>36410/1.12</f>
        <v>32508.928571428569</v>
      </c>
      <c r="AM96" s="110">
        <f>AL96</f>
        <v>32508.928571428569</v>
      </c>
      <c r="AN96" s="110"/>
      <c r="AO96" s="110"/>
      <c r="AP96" s="110"/>
      <c r="AQ96" s="110"/>
      <c r="AR96" s="110"/>
      <c r="AS96" s="110"/>
      <c r="AT96" s="110">
        <f>AA96+AD96+AG96+AJ96+AM96</f>
        <v>142625</v>
      </c>
      <c r="AU96" s="110">
        <f t="shared" si="11"/>
        <v>159740.00000000003</v>
      </c>
      <c r="AV96" s="110" t="s">
        <v>1501</v>
      </c>
      <c r="AW96" s="66"/>
      <c r="AX96" s="66"/>
      <c r="AY96" s="66"/>
      <c r="AZ96" s="66"/>
      <c r="BA96" s="66"/>
      <c r="BB96" s="78"/>
      <c r="BC96" s="79"/>
      <c r="BD96" s="80"/>
      <c r="BE96" s="81"/>
      <c r="BF96" s="82" t="s">
        <v>1786</v>
      </c>
    </row>
    <row r="97" spans="1:212" s="95" customFormat="1" ht="25.5" customHeight="1" x14ac:dyDescent="0.25">
      <c r="A97" s="64" t="s">
        <v>1514</v>
      </c>
      <c r="B97" s="86" t="s">
        <v>1515</v>
      </c>
      <c r="C97" s="87" t="s">
        <v>1516</v>
      </c>
      <c r="D97" s="88" t="s">
        <v>1516</v>
      </c>
      <c r="E97" s="88" t="s">
        <v>831</v>
      </c>
      <c r="F97" s="88" t="s">
        <v>1489</v>
      </c>
      <c r="G97" s="89" t="s">
        <v>1490</v>
      </c>
      <c r="H97" s="90" t="s">
        <v>1491</v>
      </c>
      <c r="I97" s="91" t="s">
        <v>1522</v>
      </c>
      <c r="J97" s="91"/>
      <c r="K97" s="90" t="s">
        <v>1495</v>
      </c>
      <c r="L97" s="90"/>
      <c r="M97" s="90"/>
      <c r="N97" s="91">
        <v>0</v>
      </c>
      <c r="O97" s="64">
        <v>100</v>
      </c>
      <c r="P97" s="64">
        <v>0</v>
      </c>
      <c r="Q97" s="92" t="s">
        <v>1525</v>
      </c>
      <c r="R97" s="92" t="s">
        <v>842</v>
      </c>
      <c r="S97" s="92"/>
      <c r="T97" s="92"/>
      <c r="U97" s="92"/>
      <c r="V97" s="92"/>
      <c r="W97" s="92"/>
      <c r="X97" s="92"/>
      <c r="Y97" s="93">
        <v>70809.000000000015</v>
      </c>
      <c r="Z97" s="93">
        <v>357.14</v>
      </c>
      <c r="AA97" s="93"/>
      <c r="AB97" s="93">
        <v>84406</v>
      </c>
      <c r="AC97" s="94">
        <v>357.14</v>
      </c>
      <c r="AD97" s="94"/>
      <c r="AE97" s="94"/>
      <c r="AF97" s="94"/>
      <c r="AG97" s="94"/>
      <c r="AH97" s="94"/>
      <c r="AI97" s="94"/>
      <c r="AJ97" s="94"/>
      <c r="AK97" s="93"/>
      <c r="AL97" s="94"/>
      <c r="AM97" s="94"/>
      <c r="AN97" s="94"/>
      <c r="AO97" s="94"/>
      <c r="AP97" s="94"/>
      <c r="AQ97" s="94"/>
      <c r="AR97" s="94"/>
      <c r="AS97" s="94"/>
      <c r="AT97" s="94">
        <f>AA97+AD97+AG97+AJ97+AM97+AP97+AS97</f>
        <v>0</v>
      </c>
      <c r="AU97" s="94">
        <f t="shared" si="11"/>
        <v>0</v>
      </c>
      <c r="AV97" s="90" t="s">
        <v>1501</v>
      </c>
      <c r="AW97" s="90" t="s">
        <v>1527</v>
      </c>
      <c r="AX97" s="90"/>
      <c r="AY97" s="90"/>
      <c r="AZ97" s="90"/>
      <c r="BA97" s="90"/>
      <c r="BB97" s="64"/>
      <c r="BC97" s="68"/>
      <c r="BD97" s="65"/>
      <c r="BE97" s="23"/>
    </row>
    <row r="98" spans="1:212" s="82" customFormat="1" ht="25.5" customHeight="1" x14ac:dyDescent="0.25">
      <c r="A98" s="78" t="s">
        <v>1609</v>
      </c>
      <c r="B98" s="72" t="s">
        <v>1515</v>
      </c>
      <c r="C98" s="105" t="s">
        <v>1516</v>
      </c>
      <c r="D98" s="106" t="s">
        <v>1516</v>
      </c>
      <c r="E98" s="106" t="s">
        <v>831</v>
      </c>
      <c r="F98" s="106" t="s">
        <v>1489</v>
      </c>
      <c r="G98" s="107" t="s">
        <v>1490</v>
      </c>
      <c r="H98" s="112" t="s">
        <v>1777</v>
      </c>
      <c r="I98" s="108" t="s">
        <v>1522</v>
      </c>
      <c r="J98" s="108"/>
      <c r="K98" s="112" t="s">
        <v>1649</v>
      </c>
      <c r="L98" s="66"/>
      <c r="M98" s="66"/>
      <c r="N98" s="108">
        <v>0</v>
      </c>
      <c r="O98" s="78">
        <v>100</v>
      </c>
      <c r="P98" s="78">
        <v>0</v>
      </c>
      <c r="Q98" s="109" t="s">
        <v>1525</v>
      </c>
      <c r="R98" s="109" t="s">
        <v>842</v>
      </c>
      <c r="S98" s="109"/>
      <c r="T98" s="109"/>
      <c r="U98" s="109"/>
      <c r="V98" s="109"/>
      <c r="W98" s="109"/>
      <c r="X98" s="109"/>
      <c r="Y98" s="110">
        <v>70809.000000000015</v>
      </c>
      <c r="Z98" s="110">
        <v>357.14</v>
      </c>
      <c r="AA98" s="110">
        <v>25288726.260000005</v>
      </c>
      <c r="AB98" s="110">
        <v>84406</v>
      </c>
      <c r="AC98" s="111">
        <v>357.14</v>
      </c>
      <c r="AD98" s="111">
        <v>30144758.84</v>
      </c>
      <c r="AE98" s="111"/>
      <c r="AF98" s="111"/>
      <c r="AG98" s="111"/>
      <c r="AH98" s="111"/>
      <c r="AI98" s="111"/>
      <c r="AJ98" s="111"/>
      <c r="AK98" s="110"/>
      <c r="AL98" s="111"/>
      <c r="AM98" s="111"/>
      <c r="AN98" s="111"/>
      <c r="AO98" s="111"/>
      <c r="AP98" s="111"/>
      <c r="AQ98" s="111"/>
      <c r="AR98" s="111"/>
      <c r="AS98" s="111"/>
      <c r="AT98" s="111">
        <f>AA98+AD98+AG98+AJ98+AM98+AP98+AS98</f>
        <v>55433485.100000009</v>
      </c>
      <c r="AU98" s="111">
        <f t="shared" si="11"/>
        <v>62085503.312000014</v>
      </c>
      <c r="AV98" s="66" t="s">
        <v>1501</v>
      </c>
      <c r="AW98" s="66" t="s">
        <v>1527</v>
      </c>
      <c r="AX98" s="66"/>
      <c r="AY98" s="66"/>
      <c r="AZ98" s="66"/>
      <c r="BA98" s="66"/>
      <c r="BB98" s="78"/>
      <c r="BC98" s="79"/>
      <c r="BD98" s="80"/>
      <c r="BE98" s="81"/>
      <c r="BF98" s="82" t="s">
        <v>1783</v>
      </c>
    </row>
    <row r="99" spans="1:212" s="46" customFormat="1" ht="25.5" customHeight="1" x14ac:dyDescent="0.25">
      <c r="A99" s="26" t="s">
        <v>1709</v>
      </c>
      <c r="B99" s="47" t="s">
        <v>1774</v>
      </c>
      <c r="C99" s="40" t="s">
        <v>1775</v>
      </c>
      <c r="D99" s="48" t="s">
        <v>1776</v>
      </c>
      <c r="E99" s="48" t="s">
        <v>831</v>
      </c>
      <c r="F99" s="48" t="s">
        <v>1489</v>
      </c>
      <c r="G99" s="41" t="s">
        <v>1494</v>
      </c>
      <c r="H99" s="30" t="s">
        <v>1777</v>
      </c>
      <c r="I99" s="42" t="s">
        <v>1494</v>
      </c>
      <c r="J99" s="42"/>
      <c r="K99" s="30"/>
      <c r="L99" s="30" t="s">
        <v>1756</v>
      </c>
      <c r="M99" s="30" t="s">
        <v>1754</v>
      </c>
      <c r="N99" s="42">
        <v>0</v>
      </c>
      <c r="O99" s="26">
        <v>100</v>
      </c>
      <c r="P99" s="26">
        <v>0</v>
      </c>
      <c r="Q99" s="43" t="s">
        <v>1524</v>
      </c>
      <c r="R99" s="43" t="s">
        <v>842</v>
      </c>
      <c r="S99" s="43"/>
      <c r="T99" s="43"/>
      <c r="U99" s="43"/>
      <c r="V99" s="43"/>
      <c r="W99" s="43"/>
      <c r="X99" s="43"/>
      <c r="Y99" s="44">
        <v>1</v>
      </c>
      <c r="Z99" s="44">
        <v>49737156</v>
      </c>
      <c r="AA99" s="44"/>
      <c r="AB99" s="44">
        <v>1</v>
      </c>
      <c r="AC99" s="44">
        <v>49737156</v>
      </c>
      <c r="AD99" s="44"/>
      <c r="AE99" s="44">
        <v>1</v>
      </c>
      <c r="AF99" s="44">
        <v>49737156</v>
      </c>
      <c r="AG99" s="44"/>
      <c r="AH99" s="44">
        <v>1</v>
      </c>
      <c r="AI99" s="44">
        <v>49737156</v>
      </c>
      <c r="AJ99" s="44"/>
      <c r="AK99" s="44"/>
      <c r="AL99" s="104"/>
      <c r="AM99" s="104"/>
      <c r="AN99" s="104"/>
      <c r="AO99" s="104"/>
      <c r="AP99" s="104"/>
      <c r="AQ99" s="104"/>
      <c r="AR99" s="104"/>
      <c r="AS99" s="104"/>
      <c r="AT99" s="45">
        <f>AA99+AD99+AG99+AJ99+AM99</f>
        <v>0</v>
      </c>
      <c r="AU99" s="45">
        <f t="shared" si="11"/>
        <v>0</v>
      </c>
      <c r="AV99" s="30" t="s">
        <v>1501</v>
      </c>
      <c r="AW99" s="30" t="s">
        <v>1778</v>
      </c>
      <c r="AX99" s="30" t="s">
        <v>1778</v>
      </c>
      <c r="AY99" s="30"/>
      <c r="AZ99" s="30"/>
      <c r="BA99" s="30"/>
      <c r="BB99" s="64"/>
      <c r="BC99" s="68"/>
      <c r="BD99" s="65"/>
      <c r="BE99" s="23"/>
      <c r="BF99" s="46" t="s">
        <v>1779</v>
      </c>
    </row>
    <row r="100" spans="1:212" s="127" customFormat="1" ht="25.5" customHeight="1" x14ac:dyDescent="0.25">
      <c r="A100" s="123" t="s">
        <v>1610</v>
      </c>
      <c r="B100" s="122" t="s">
        <v>1774</v>
      </c>
      <c r="C100" s="128" t="s">
        <v>1775</v>
      </c>
      <c r="D100" s="129" t="s">
        <v>1776</v>
      </c>
      <c r="E100" s="129" t="s">
        <v>831</v>
      </c>
      <c r="F100" s="129" t="s">
        <v>1489</v>
      </c>
      <c r="G100" s="130" t="s">
        <v>1494</v>
      </c>
      <c r="H100" s="134" t="s">
        <v>1787</v>
      </c>
      <c r="I100" s="131" t="s">
        <v>1494</v>
      </c>
      <c r="J100" s="131"/>
      <c r="K100" s="120"/>
      <c r="L100" s="120" t="s">
        <v>1756</v>
      </c>
      <c r="M100" s="120" t="s">
        <v>1754</v>
      </c>
      <c r="N100" s="131">
        <v>0</v>
      </c>
      <c r="O100" s="123">
        <v>100</v>
      </c>
      <c r="P100" s="123">
        <v>0</v>
      </c>
      <c r="Q100" s="132" t="s">
        <v>1524</v>
      </c>
      <c r="R100" s="132" t="s">
        <v>842</v>
      </c>
      <c r="S100" s="132"/>
      <c r="T100" s="132"/>
      <c r="U100" s="132"/>
      <c r="V100" s="132"/>
      <c r="W100" s="132"/>
      <c r="X100" s="132"/>
      <c r="Y100" s="133">
        <v>1</v>
      </c>
      <c r="Z100" s="133">
        <v>49737156</v>
      </c>
      <c r="AA100" s="133">
        <v>49737156</v>
      </c>
      <c r="AB100" s="133">
        <v>1</v>
      </c>
      <c r="AC100" s="133">
        <v>49737156</v>
      </c>
      <c r="AD100" s="133">
        <v>49737156</v>
      </c>
      <c r="AE100" s="133">
        <v>1</v>
      </c>
      <c r="AF100" s="133">
        <v>49737156</v>
      </c>
      <c r="AG100" s="133">
        <v>49737156</v>
      </c>
      <c r="AH100" s="133">
        <v>1</v>
      </c>
      <c r="AI100" s="133">
        <v>49737156</v>
      </c>
      <c r="AJ100" s="133">
        <v>49737156</v>
      </c>
      <c r="AK100" s="133"/>
      <c r="AL100" s="114"/>
      <c r="AM100" s="114"/>
      <c r="AN100" s="114"/>
      <c r="AO100" s="114"/>
      <c r="AP100" s="114"/>
      <c r="AQ100" s="114"/>
      <c r="AR100" s="114"/>
      <c r="AS100" s="114"/>
      <c r="AT100" s="111">
        <f>AA100+AD100+AG100+AJ100+AM100</f>
        <v>198948624</v>
      </c>
      <c r="AU100" s="111">
        <f t="shared" si="11"/>
        <v>222822458.88000003</v>
      </c>
      <c r="AV100" s="120" t="s">
        <v>1501</v>
      </c>
      <c r="AW100" s="120" t="s">
        <v>1778</v>
      </c>
      <c r="AX100" s="120" t="s">
        <v>1778</v>
      </c>
      <c r="AY100" s="120"/>
      <c r="AZ100" s="120"/>
      <c r="BA100" s="120"/>
      <c r="BB100" s="123"/>
      <c r="BC100" s="124"/>
      <c r="BD100" s="125"/>
      <c r="BE100" s="126"/>
      <c r="BF100" s="127" t="s">
        <v>1790</v>
      </c>
    </row>
    <row r="101" spans="1:212" s="46" customFormat="1" ht="23.25" customHeight="1" x14ac:dyDescent="0.25">
      <c r="A101" s="26" t="s">
        <v>1710</v>
      </c>
      <c r="B101" s="22" t="s">
        <v>1780</v>
      </c>
      <c r="C101" s="40" t="s">
        <v>1781</v>
      </c>
      <c r="D101" s="48" t="s">
        <v>1488</v>
      </c>
      <c r="E101" s="48" t="s">
        <v>831</v>
      </c>
      <c r="F101" s="48" t="s">
        <v>1489</v>
      </c>
      <c r="G101" s="41" t="s">
        <v>1490</v>
      </c>
      <c r="H101" s="30" t="s">
        <v>1491</v>
      </c>
      <c r="I101" s="42" t="s">
        <v>1494</v>
      </c>
      <c r="J101" s="42"/>
      <c r="K101" s="30" t="s">
        <v>1495</v>
      </c>
      <c r="L101" s="30"/>
      <c r="M101" s="30"/>
      <c r="N101" s="42">
        <v>0</v>
      </c>
      <c r="O101" s="26">
        <v>100</v>
      </c>
      <c r="P101" s="26">
        <v>0</v>
      </c>
      <c r="Q101" s="43" t="s">
        <v>1498</v>
      </c>
      <c r="R101" s="43" t="s">
        <v>842</v>
      </c>
      <c r="S101" s="43"/>
      <c r="T101" s="43"/>
      <c r="U101" s="43"/>
      <c r="V101" s="43"/>
      <c r="W101" s="43"/>
      <c r="X101" s="43"/>
      <c r="Y101" s="44">
        <v>1</v>
      </c>
      <c r="Z101" s="44">
        <v>107270400</v>
      </c>
      <c r="AA101" s="44">
        <v>107270400</v>
      </c>
      <c r="AB101" s="44">
        <v>1</v>
      </c>
      <c r="AC101" s="44">
        <v>107270400</v>
      </c>
      <c r="AD101" s="44">
        <v>107270400</v>
      </c>
      <c r="AE101" s="44">
        <v>1</v>
      </c>
      <c r="AF101" s="44">
        <v>107270400</v>
      </c>
      <c r="AG101" s="44">
        <v>107270400</v>
      </c>
      <c r="AH101" s="44">
        <v>1</v>
      </c>
      <c r="AI101" s="44">
        <v>107270400</v>
      </c>
      <c r="AJ101" s="44">
        <v>107270400</v>
      </c>
      <c r="AK101" s="44">
        <v>1</v>
      </c>
      <c r="AL101" s="44">
        <v>107270400</v>
      </c>
      <c r="AM101" s="44">
        <v>107270400</v>
      </c>
      <c r="AN101" s="44"/>
      <c r="AO101" s="44"/>
      <c r="AP101" s="44"/>
      <c r="AQ101" s="44"/>
      <c r="AR101" s="44"/>
      <c r="AS101" s="44"/>
      <c r="AT101" s="45">
        <f>AA101+AD101+AG101+AJ101+AM101</f>
        <v>536352000</v>
      </c>
      <c r="AU101" s="45">
        <f t="shared" si="11"/>
        <v>600714240</v>
      </c>
      <c r="AV101" s="30" t="s">
        <v>1501</v>
      </c>
      <c r="AW101" s="30" t="s">
        <v>1488</v>
      </c>
      <c r="AX101" s="30" t="s">
        <v>1488</v>
      </c>
      <c r="AY101" s="30"/>
      <c r="AZ101" s="30"/>
      <c r="BA101" s="30"/>
      <c r="BB101" s="64"/>
      <c r="BC101" s="68"/>
      <c r="BD101" s="65"/>
      <c r="BE101" s="23"/>
      <c r="BF101" s="46" t="s">
        <v>1782</v>
      </c>
    </row>
    <row r="102" spans="1:212" s="46" customFormat="1" ht="23.25" customHeight="1" x14ac:dyDescent="0.25">
      <c r="A102" s="118" t="s">
        <v>1714</v>
      </c>
      <c r="B102" s="137" t="s">
        <v>1515</v>
      </c>
      <c r="C102" s="138" t="s">
        <v>1516</v>
      </c>
      <c r="D102" s="139" t="s">
        <v>1516</v>
      </c>
      <c r="E102" s="139" t="s">
        <v>831</v>
      </c>
      <c r="F102" s="139" t="s">
        <v>1489</v>
      </c>
      <c r="G102" s="140" t="s">
        <v>1490</v>
      </c>
      <c r="H102" s="136" t="s">
        <v>1787</v>
      </c>
      <c r="I102" s="141" t="s">
        <v>1522</v>
      </c>
      <c r="J102" s="136"/>
      <c r="K102" s="136" t="s">
        <v>1649</v>
      </c>
      <c r="L102" s="142"/>
      <c r="M102" s="143"/>
      <c r="N102" s="141">
        <v>0</v>
      </c>
      <c r="O102" s="118">
        <v>100</v>
      </c>
      <c r="P102" s="118">
        <v>0</v>
      </c>
      <c r="Q102" s="116" t="s">
        <v>1525</v>
      </c>
      <c r="R102" s="116" t="s">
        <v>842</v>
      </c>
      <c r="S102" s="116"/>
      <c r="T102" s="116"/>
      <c r="U102" s="116"/>
      <c r="V102" s="116"/>
      <c r="W102" s="116"/>
      <c r="X102" s="116"/>
      <c r="Y102" s="144">
        <v>67858</v>
      </c>
      <c r="Z102" s="144">
        <v>267.86</v>
      </c>
      <c r="AA102" s="144">
        <v>18176443.880000003</v>
      </c>
      <c r="AB102" s="144">
        <v>84780</v>
      </c>
      <c r="AC102" s="145">
        <v>267.86</v>
      </c>
      <c r="AD102" s="145">
        <v>22709170.800000001</v>
      </c>
      <c r="AE102" s="135"/>
      <c r="AF102" s="146"/>
      <c r="AG102" s="147"/>
      <c r="AH102" s="142"/>
      <c r="AI102" s="142"/>
      <c r="AJ102" s="142"/>
      <c r="AK102" s="142"/>
      <c r="AL102" s="142"/>
      <c r="AM102" s="142"/>
      <c r="AN102" s="142"/>
      <c r="AO102" s="142"/>
      <c r="AP102" s="142"/>
      <c r="AQ102" s="142"/>
      <c r="AR102" s="142"/>
      <c r="AS102" s="142"/>
      <c r="AT102" s="145">
        <v>40885614.680000007</v>
      </c>
      <c r="AU102" s="145">
        <v>45791888.44160001</v>
      </c>
      <c r="AV102" s="136" t="s">
        <v>1501</v>
      </c>
      <c r="AW102" s="136" t="s">
        <v>1788</v>
      </c>
      <c r="AX102" s="142" t="s">
        <v>1788</v>
      </c>
      <c r="AY102" s="136"/>
      <c r="AZ102" s="136"/>
      <c r="BA102" s="136"/>
      <c r="BB102" s="118"/>
      <c r="BC102" s="121"/>
      <c r="BD102" s="119"/>
      <c r="BE102" s="115"/>
      <c r="BF102" s="117" t="s">
        <v>1789</v>
      </c>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c r="DE102" s="117"/>
      <c r="DF102" s="117"/>
      <c r="DG102" s="117"/>
      <c r="DH102" s="117"/>
      <c r="DI102" s="117"/>
      <c r="DJ102" s="117"/>
      <c r="DK102" s="117"/>
      <c r="DL102" s="117"/>
      <c r="DM102" s="117"/>
      <c r="DN102" s="117"/>
      <c r="DO102" s="117"/>
      <c r="DP102" s="117"/>
      <c r="DQ102" s="117"/>
      <c r="DR102" s="117"/>
      <c r="DS102" s="117"/>
      <c r="DT102" s="117"/>
      <c r="DU102" s="117"/>
      <c r="DV102" s="117"/>
      <c r="DW102" s="117"/>
      <c r="DX102" s="117"/>
      <c r="DY102" s="117"/>
      <c r="DZ102" s="117"/>
      <c r="EA102" s="117"/>
      <c r="EB102" s="117"/>
      <c r="EC102" s="117"/>
      <c r="ED102" s="117"/>
      <c r="EE102" s="117"/>
      <c r="EF102" s="117"/>
      <c r="EG102" s="117"/>
      <c r="EH102" s="117"/>
      <c r="EI102" s="117"/>
      <c r="EJ102" s="117"/>
      <c r="EK102" s="117"/>
      <c r="EL102" s="117"/>
      <c r="EM102" s="117"/>
      <c r="EN102" s="117"/>
      <c r="EO102" s="117"/>
      <c r="EP102" s="117"/>
      <c r="EQ102" s="117"/>
      <c r="ER102" s="117"/>
      <c r="ES102" s="117"/>
      <c r="ET102" s="117"/>
      <c r="EU102" s="117"/>
      <c r="EV102" s="117"/>
      <c r="EW102" s="117"/>
      <c r="EX102" s="117"/>
      <c r="EY102" s="117"/>
      <c r="EZ102" s="117"/>
      <c r="FA102" s="117"/>
      <c r="FB102" s="117"/>
      <c r="FC102" s="117"/>
      <c r="FD102" s="117"/>
      <c r="FE102" s="117"/>
      <c r="FF102" s="117"/>
      <c r="FG102" s="117"/>
      <c r="FH102" s="117"/>
      <c r="FI102" s="117"/>
      <c r="FJ102" s="117"/>
      <c r="FK102" s="117"/>
      <c r="FL102" s="117"/>
      <c r="FM102" s="117"/>
      <c r="FN102" s="117"/>
      <c r="FO102" s="117"/>
      <c r="FP102" s="117"/>
      <c r="FQ102" s="117"/>
      <c r="FR102" s="117"/>
      <c r="FS102" s="117"/>
      <c r="FT102" s="117"/>
      <c r="FU102" s="117"/>
      <c r="FV102" s="117"/>
      <c r="FW102" s="117"/>
      <c r="FX102" s="117"/>
      <c r="FY102" s="117"/>
      <c r="FZ102" s="117"/>
      <c r="GA102" s="117"/>
      <c r="GB102" s="117"/>
      <c r="GC102" s="117"/>
      <c r="GD102" s="117"/>
      <c r="GE102" s="117"/>
      <c r="GF102" s="117"/>
      <c r="GG102" s="117"/>
      <c r="GH102" s="117"/>
      <c r="GI102" s="117"/>
      <c r="GJ102" s="117"/>
      <c r="GK102" s="117"/>
      <c r="GL102" s="117"/>
      <c r="GM102" s="117"/>
      <c r="GN102" s="117"/>
      <c r="GO102" s="117"/>
      <c r="GP102" s="117"/>
      <c r="GQ102" s="117"/>
      <c r="GR102" s="117"/>
      <c r="GS102" s="117"/>
      <c r="GT102" s="117"/>
      <c r="GU102" s="117"/>
      <c r="GV102" s="117"/>
      <c r="GW102" s="117"/>
      <c r="GX102" s="117"/>
      <c r="GY102" s="117"/>
      <c r="GZ102" s="117"/>
      <c r="HA102" s="117"/>
      <c r="HB102" s="117"/>
      <c r="HC102" s="117"/>
      <c r="HD102" s="117"/>
    </row>
    <row r="103" spans="1:212" s="117" customFormat="1" ht="23.25" customHeight="1" x14ac:dyDescent="0.25">
      <c r="A103" s="26" t="s">
        <v>1717</v>
      </c>
      <c r="B103" s="47" t="s">
        <v>1791</v>
      </c>
      <c r="C103" s="40" t="s">
        <v>1792</v>
      </c>
      <c r="D103" s="48" t="s">
        <v>1793</v>
      </c>
      <c r="E103" s="48" t="s">
        <v>831</v>
      </c>
      <c r="F103" s="48" t="s">
        <v>1794</v>
      </c>
      <c r="G103" s="41" t="s">
        <v>1490</v>
      </c>
      <c r="H103" s="30" t="s">
        <v>1795</v>
      </c>
      <c r="I103" s="42" t="s">
        <v>1796</v>
      </c>
      <c r="J103" s="42"/>
      <c r="K103" s="30"/>
      <c r="L103" s="30" t="s">
        <v>1787</v>
      </c>
      <c r="M103" s="30" t="s">
        <v>1797</v>
      </c>
      <c r="N103" s="42">
        <v>0</v>
      </c>
      <c r="O103" s="26">
        <v>100</v>
      </c>
      <c r="P103" s="26">
        <v>0</v>
      </c>
      <c r="Q103" s="116" t="s">
        <v>1798</v>
      </c>
      <c r="R103" s="156" t="s">
        <v>842</v>
      </c>
      <c r="S103" s="116"/>
      <c r="T103" s="116"/>
      <c r="U103" s="116"/>
      <c r="V103" s="116"/>
      <c r="W103" s="116"/>
      <c r="X103" s="116"/>
      <c r="Y103" s="148">
        <v>8.5</v>
      </c>
      <c r="Z103" s="44">
        <v>594965.48</v>
      </c>
      <c r="AA103" s="44">
        <f>Z103*Y103</f>
        <v>5057206.58</v>
      </c>
      <c r="AB103" s="44">
        <v>12</v>
      </c>
      <c r="AC103" s="44">
        <v>594965.48</v>
      </c>
      <c r="AD103" s="45">
        <f>AB103*AC103</f>
        <v>7139585.7599999998</v>
      </c>
      <c r="AE103" s="104">
        <v>1.5</v>
      </c>
      <c r="AF103" s="44">
        <v>594965.48</v>
      </c>
      <c r="AG103" s="45">
        <f>AE103*AF103</f>
        <v>892448.22</v>
      </c>
      <c r="AH103" s="104"/>
      <c r="AI103" s="104"/>
      <c r="AJ103" s="104"/>
      <c r="AK103" s="44"/>
      <c r="AL103" s="104"/>
      <c r="AM103" s="104"/>
      <c r="AN103" s="104"/>
      <c r="AO103" s="104"/>
      <c r="AP103" s="104"/>
      <c r="AQ103" s="104"/>
      <c r="AR103" s="104"/>
      <c r="AS103" s="104"/>
      <c r="AT103" s="45">
        <f>AA103+AD103+AG103+AJ103+AM103</f>
        <v>13089240.560000001</v>
      </c>
      <c r="AU103" s="45">
        <f>AT103*1.12</f>
        <v>14659949.427200003</v>
      </c>
      <c r="AV103" s="30" t="s">
        <v>1501</v>
      </c>
      <c r="AW103" s="30"/>
      <c r="AX103" s="30"/>
      <c r="AY103" s="30"/>
      <c r="AZ103" s="30"/>
      <c r="BA103" s="30"/>
      <c r="BB103" s="118"/>
      <c r="BC103" s="121"/>
      <c r="BD103" s="119"/>
      <c r="BE103" s="115"/>
      <c r="BF103" s="117" t="s">
        <v>1799</v>
      </c>
    </row>
    <row r="104" spans="1:212" s="117" customFormat="1" ht="23.25" customHeight="1" x14ac:dyDescent="0.25">
      <c r="A104" s="26" t="s">
        <v>1800</v>
      </c>
      <c r="B104" s="47" t="s">
        <v>1612</v>
      </c>
      <c r="C104" s="40" t="s">
        <v>1613</v>
      </c>
      <c r="D104" s="48" t="s">
        <v>1801</v>
      </c>
      <c r="E104" s="48" t="s">
        <v>831</v>
      </c>
      <c r="F104" s="48" t="s">
        <v>1794</v>
      </c>
      <c r="G104" s="41" t="s">
        <v>1490</v>
      </c>
      <c r="H104" s="30" t="s">
        <v>1795</v>
      </c>
      <c r="I104" s="42" t="s">
        <v>1796</v>
      </c>
      <c r="J104" s="42"/>
      <c r="K104" s="30"/>
      <c r="L104" s="30" t="s">
        <v>1787</v>
      </c>
      <c r="M104" s="30" t="s">
        <v>1797</v>
      </c>
      <c r="N104" s="42">
        <v>0</v>
      </c>
      <c r="O104" s="26">
        <v>100</v>
      </c>
      <c r="P104" s="26">
        <v>0</v>
      </c>
      <c r="Q104" s="116" t="s">
        <v>1802</v>
      </c>
      <c r="R104" s="156" t="s">
        <v>842</v>
      </c>
      <c r="S104" s="116"/>
      <c r="T104" s="116"/>
      <c r="U104" s="116"/>
      <c r="V104" s="116"/>
      <c r="W104" s="116"/>
      <c r="X104" s="116"/>
      <c r="Y104" s="148">
        <v>1</v>
      </c>
      <c r="Z104" s="44">
        <v>952799.10699999996</v>
      </c>
      <c r="AA104" s="44">
        <v>952799.10699999996</v>
      </c>
      <c r="AB104" s="44">
        <v>1</v>
      </c>
      <c r="AC104" s="44">
        <v>952799.10699999996</v>
      </c>
      <c r="AD104" s="45">
        <v>952799.10699999996</v>
      </c>
      <c r="AE104" s="104"/>
      <c r="AF104" s="44"/>
      <c r="AG104" s="45"/>
      <c r="AH104" s="104"/>
      <c r="AI104" s="104"/>
      <c r="AJ104" s="104"/>
      <c r="AK104" s="44"/>
      <c r="AL104" s="104"/>
      <c r="AM104" s="104"/>
      <c r="AN104" s="104"/>
      <c r="AO104" s="104"/>
      <c r="AP104" s="104"/>
      <c r="AQ104" s="104"/>
      <c r="AR104" s="104"/>
      <c r="AS104" s="104"/>
      <c r="AT104" s="45">
        <f>AA104+AD104+AG104+AJ104+AM104</f>
        <v>1905598.2139999999</v>
      </c>
      <c r="AU104" s="45">
        <f>AT104*1.12</f>
        <v>2134269.9996799999</v>
      </c>
      <c r="AV104" s="30" t="s">
        <v>1501</v>
      </c>
      <c r="AW104" s="30"/>
      <c r="AX104" s="30"/>
      <c r="AY104" s="30"/>
      <c r="AZ104" s="30"/>
      <c r="BA104" s="30"/>
      <c r="BB104" s="118"/>
      <c r="BC104" s="121"/>
      <c r="BD104" s="119"/>
      <c r="BE104" s="115"/>
      <c r="BF104" s="117" t="s">
        <v>1799</v>
      </c>
    </row>
    <row r="105" spans="1:212" s="117" customFormat="1" ht="23.25" customHeight="1" x14ac:dyDescent="0.25">
      <c r="A105" s="26" t="s">
        <v>1623</v>
      </c>
      <c r="B105" s="47" t="s">
        <v>1515</v>
      </c>
      <c r="C105" s="40" t="s">
        <v>1516</v>
      </c>
      <c r="D105" s="48" t="s">
        <v>1516</v>
      </c>
      <c r="E105" s="48" t="s">
        <v>831</v>
      </c>
      <c r="F105" s="48" t="s">
        <v>1489</v>
      </c>
      <c r="G105" s="41" t="s">
        <v>1490</v>
      </c>
      <c r="H105" s="30" t="s">
        <v>1795</v>
      </c>
      <c r="I105" s="42" t="s">
        <v>1522</v>
      </c>
      <c r="J105" s="42"/>
      <c r="K105" s="30" t="s">
        <v>1649</v>
      </c>
      <c r="L105" s="30"/>
      <c r="M105" s="30"/>
      <c r="N105" s="42">
        <v>0</v>
      </c>
      <c r="O105" s="26">
        <v>100</v>
      </c>
      <c r="P105" s="26">
        <v>0</v>
      </c>
      <c r="Q105" s="116" t="s">
        <v>1525</v>
      </c>
      <c r="R105" s="156" t="s">
        <v>842</v>
      </c>
      <c r="S105" s="116"/>
      <c r="T105" s="116"/>
      <c r="U105" s="116"/>
      <c r="V105" s="116"/>
      <c r="W105" s="116"/>
      <c r="X105" s="116"/>
      <c r="Y105" s="148">
        <v>67858</v>
      </c>
      <c r="Z105" s="44">
        <v>178.57</v>
      </c>
      <c r="AA105" s="44">
        <v>12117403.059999999</v>
      </c>
      <c r="AB105" s="44">
        <v>84780</v>
      </c>
      <c r="AC105" s="44">
        <v>178.57</v>
      </c>
      <c r="AD105" s="45">
        <v>15139164.6</v>
      </c>
      <c r="AE105" s="104"/>
      <c r="AF105" s="44"/>
      <c r="AG105" s="45"/>
      <c r="AH105" s="104"/>
      <c r="AI105" s="104"/>
      <c r="AJ105" s="104"/>
      <c r="AK105" s="44"/>
      <c r="AL105" s="104"/>
      <c r="AM105" s="104"/>
      <c r="AN105" s="104"/>
      <c r="AO105" s="104"/>
      <c r="AP105" s="104"/>
      <c r="AQ105" s="104"/>
      <c r="AR105" s="104"/>
      <c r="AS105" s="104"/>
      <c r="AT105" s="45">
        <v>27256567.659999996</v>
      </c>
      <c r="AU105" s="45">
        <v>30527355.779199999</v>
      </c>
      <c r="AV105" s="30">
        <v>2020</v>
      </c>
      <c r="AW105" s="30" t="s">
        <v>1803</v>
      </c>
      <c r="AX105" s="30" t="s">
        <v>1803</v>
      </c>
      <c r="AY105" s="30"/>
      <c r="AZ105" s="30"/>
      <c r="BA105" s="30"/>
      <c r="BB105" s="118"/>
      <c r="BC105" s="121"/>
      <c r="BD105" s="119"/>
      <c r="BE105" s="115"/>
      <c r="BF105" s="117" t="s">
        <v>1804</v>
      </c>
    </row>
    <row r="106" spans="1:212" s="117" customFormat="1" ht="23.25" customHeight="1" x14ac:dyDescent="0.25">
      <c r="A106" s="26" t="s">
        <v>1811</v>
      </c>
      <c r="B106" s="47" t="s">
        <v>1780</v>
      </c>
      <c r="C106" s="40" t="s">
        <v>1781</v>
      </c>
      <c r="D106" s="48" t="s">
        <v>1805</v>
      </c>
      <c r="E106" s="48" t="s">
        <v>831</v>
      </c>
      <c r="F106" s="48" t="s">
        <v>1489</v>
      </c>
      <c r="G106" s="41" t="s">
        <v>1806</v>
      </c>
      <c r="H106" s="30" t="s">
        <v>1795</v>
      </c>
      <c r="I106" s="42" t="s">
        <v>1807</v>
      </c>
      <c r="J106" s="42"/>
      <c r="K106" s="30"/>
      <c r="L106" s="30" t="s">
        <v>1808</v>
      </c>
      <c r="M106" s="30" t="s">
        <v>1809</v>
      </c>
      <c r="N106" s="42">
        <v>0</v>
      </c>
      <c r="O106" s="26">
        <v>100</v>
      </c>
      <c r="P106" s="26">
        <v>0</v>
      </c>
      <c r="Q106" s="116" t="s">
        <v>1810</v>
      </c>
      <c r="R106" s="116" t="s">
        <v>842</v>
      </c>
      <c r="S106" s="116"/>
      <c r="T106" s="116"/>
      <c r="U106" s="116"/>
      <c r="V106" s="116"/>
      <c r="W106" s="116"/>
      <c r="X106" s="116"/>
      <c r="Y106" s="148">
        <v>4</v>
      </c>
      <c r="Z106" s="44">
        <v>78928571.430000007</v>
      </c>
      <c r="AA106" s="44">
        <v>315714285.72000003</v>
      </c>
      <c r="AB106" s="44">
        <v>12</v>
      </c>
      <c r="AC106" s="44">
        <v>78928571.430000007</v>
      </c>
      <c r="AD106" s="45">
        <v>947142857.15999997</v>
      </c>
      <c r="AE106" s="104">
        <v>12</v>
      </c>
      <c r="AF106" s="44">
        <v>78928571.430000007</v>
      </c>
      <c r="AG106" s="45">
        <v>947142857.15999997</v>
      </c>
      <c r="AH106" s="104">
        <v>2</v>
      </c>
      <c r="AI106" s="104">
        <v>78928571.430000007</v>
      </c>
      <c r="AJ106" s="104">
        <v>157857142.86000001</v>
      </c>
      <c r="AK106" s="44"/>
      <c r="AL106" s="104"/>
      <c r="AM106" s="104"/>
      <c r="AN106" s="104"/>
      <c r="AO106" s="104"/>
      <c r="AP106" s="104"/>
      <c r="AQ106" s="104"/>
      <c r="AR106" s="104"/>
      <c r="AS106" s="104"/>
      <c r="AT106" s="45">
        <f>AA106+AD106+AG106+AJ106+AM106</f>
        <v>2367857142.9000001</v>
      </c>
      <c r="AU106" s="45">
        <f t="shared" ref="AU106" si="12">AT106*1.12</f>
        <v>2652000000.0480003</v>
      </c>
      <c r="AV106" s="30" t="s">
        <v>1501</v>
      </c>
      <c r="AW106" s="30"/>
      <c r="AX106" s="30"/>
      <c r="AY106" s="30"/>
      <c r="AZ106" s="30"/>
      <c r="BA106" s="30"/>
      <c r="BB106" s="118"/>
      <c r="BC106" s="121"/>
      <c r="BD106" s="119"/>
      <c r="BE106" s="115"/>
      <c r="BF106" s="117" t="s">
        <v>1812</v>
      </c>
    </row>
    <row r="107" spans="1:212" s="165" customFormat="1" ht="38.25" x14ac:dyDescent="0.25">
      <c r="A107" s="170" t="s">
        <v>1818</v>
      </c>
      <c r="B107" s="183" t="s">
        <v>1813</v>
      </c>
      <c r="C107" s="183" t="s">
        <v>1814</v>
      </c>
      <c r="D107" s="170" t="s">
        <v>1814</v>
      </c>
      <c r="E107" s="170" t="s">
        <v>831</v>
      </c>
      <c r="F107" s="170" t="s">
        <v>1819</v>
      </c>
      <c r="G107" s="169" t="s">
        <v>1490</v>
      </c>
      <c r="H107" s="168" t="s">
        <v>1815</v>
      </c>
      <c r="I107" s="170" t="s">
        <v>1492</v>
      </c>
      <c r="J107" s="170"/>
      <c r="K107" s="168"/>
      <c r="L107" s="168" t="s">
        <v>1787</v>
      </c>
      <c r="M107" s="168" t="s">
        <v>1816</v>
      </c>
      <c r="N107" s="170">
        <v>0</v>
      </c>
      <c r="O107" s="170">
        <v>100</v>
      </c>
      <c r="P107" s="170">
        <v>0</v>
      </c>
      <c r="Q107" s="168" t="s">
        <v>1498</v>
      </c>
      <c r="R107" s="168" t="s">
        <v>842</v>
      </c>
      <c r="S107" s="168"/>
      <c r="T107" s="168"/>
      <c r="U107" s="168"/>
      <c r="V107" s="168"/>
      <c r="W107" s="168"/>
      <c r="X107" s="168"/>
      <c r="Y107" s="167">
        <v>1</v>
      </c>
      <c r="Z107" s="167">
        <v>31771860</v>
      </c>
      <c r="AA107" s="167"/>
      <c r="AB107" s="167">
        <v>1</v>
      </c>
      <c r="AC107" s="167">
        <v>41130952</v>
      </c>
      <c r="AD107" s="167"/>
      <c r="AE107" s="166">
        <v>1</v>
      </c>
      <c r="AF107" s="167">
        <v>41130952</v>
      </c>
      <c r="AG107" s="167"/>
      <c r="AH107" s="166">
        <v>1</v>
      </c>
      <c r="AI107" s="167">
        <v>10282738</v>
      </c>
      <c r="AJ107" s="167"/>
      <c r="AK107" s="167"/>
      <c r="AL107" s="166"/>
      <c r="AM107" s="166"/>
      <c r="AN107" s="166"/>
      <c r="AO107" s="166"/>
      <c r="AP107" s="166"/>
      <c r="AQ107" s="166"/>
      <c r="AR107" s="166"/>
      <c r="AS107" s="166"/>
      <c r="AT107" s="167">
        <f>AA107+AD107+AG107+AJ107+AM107</f>
        <v>0</v>
      </c>
      <c r="AU107" s="167">
        <f t="shared" ref="AU107" si="13">AT107*1.12</f>
        <v>0</v>
      </c>
      <c r="AV107" s="168" t="s">
        <v>1501</v>
      </c>
      <c r="AW107" s="168" t="s">
        <v>1817</v>
      </c>
      <c r="AX107" s="168" t="s">
        <v>1817</v>
      </c>
      <c r="AY107" s="168"/>
      <c r="AZ107" s="168"/>
      <c r="BA107" s="168"/>
      <c r="BB107" s="184"/>
      <c r="BC107" s="186"/>
      <c r="BD107" s="187"/>
      <c r="BE107" s="185"/>
    </row>
    <row r="108" spans="1:212" s="117" customFormat="1" ht="40.9" customHeight="1" x14ac:dyDescent="0.25">
      <c r="A108" s="151" t="s">
        <v>1821</v>
      </c>
      <c r="B108" s="159" t="s">
        <v>1739</v>
      </c>
      <c r="C108" s="153" t="s">
        <v>1740</v>
      </c>
      <c r="D108" s="161" t="s">
        <v>1740</v>
      </c>
      <c r="E108" s="161" t="s">
        <v>831</v>
      </c>
      <c r="F108" s="161" t="s">
        <v>1518</v>
      </c>
      <c r="G108" s="154" t="s">
        <v>1490</v>
      </c>
      <c r="H108" s="152" t="s">
        <v>1820</v>
      </c>
      <c r="I108" s="154" t="s">
        <v>1522</v>
      </c>
      <c r="J108" s="155"/>
      <c r="K108" s="152" t="s">
        <v>1495</v>
      </c>
      <c r="L108" s="152"/>
      <c r="M108" s="152"/>
      <c r="N108" s="155">
        <v>0</v>
      </c>
      <c r="O108" s="155">
        <v>0</v>
      </c>
      <c r="P108" s="151">
        <v>100</v>
      </c>
      <c r="Q108" s="156" t="s">
        <v>1498</v>
      </c>
      <c r="R108" s="156" t="s">
        <v>842</v>
      </c>
      <c r="S108" s="156"/>
      <c r="T108" s="156"/>
      <c r="U108" s="156"/>
      <c r="V108" s="156"/>
      <c r="W108" s="156"/>
      <c r="X108" s="156"/>
      <c r="Y108" s="157">
        <v>1</v>
      </c>
      <c r="Z108" s="157">
        <v>500000</v>
      </c>
      <c r="AA108" s="157">
        <v>500000</v>
      </c>
      <c r="AB108" s="157">
        <v>1</v>
      </c>
      <c r="AC108" s="157">
        <v>1200000</v>
      </c>
      <c r="AD108" s="157">
        <v>1200000</v>
      </c>
      <c r="AE108" s="160">
        <v>1</v>
      </c>
      <c r="AF108" s="157">
        <v>1200000</v>
      </c>
      <c r="AG108" s="157">
        <v>1200000</v>
      </c>
      <c r="AH108" s="160">
        <v>1</v>
      </c>
      <c r="AI108" s="157">
        <v>1200000</v>
      </c>
      <c r="AJ108" s="157">
        <v>1200000</v>
      </c>
      <c r="AK108" s="157">
        <v>1</v>
      </c>
      <c r="AL108" s="157">
        <v>1200000</v>
      </c>
      <c r="AM108" s="157">
        <v>1200000</v>
      </c>
      <c r="AN108" s="157"/>
      <c r="AO108" s="157"/>
      <c r="AP108" s="157"/>
      <c r="AQ108" s="157"/>
      <c r="AR108" s="157"/>
      <c r="AS108" s="157"/>
      <c r="AT108" s="157">
        <v>5300000</v>
      </c>
      <c r="AU108" s="157">
        <v>5936000.0000000009</v>
      </c>
      <c r="AV108" s="152" t="s">
        <v>1501</v>
      </c>
      <c r="AW108" s="152"/>
      <c r="AX108" s="152"/>
      <c r="AY108" s="152"/>
      <c r="AZ108" s="152"/>
      <c r="BA108" s="152"/>
      <c r="BB108" s="162"/>
      <c r="BC108" s="164"/>
      <c r="BD108" s="163"/>
      <c r="BE108" s="150"/>
      <c r="BF108" s="158" t="s">
        <v>1822</v>
      </c>
      <c r="BG108" s="158"/>
      <c r="BH108" s="158"/>
      <c r="BI108" s="158"/>
      <c r="BJ108" s="158"/>
      <c r="BK108" s="158"/>
      <c r="BL108" s="158"/>
      <c r="BM108" s="158"/>
      <c r="BN108" s="158"/>
      <c r="BO108" s="158"/>
      <c r="BP108" s="158"/>
      <c r="BQ108" s="158"/>
      <c r="BR108" s="158"/>
      <c r="BS108" s="158"/>
      <c r="BT108" s="158"/>
      <c r="BU108" s="158"/>
      <c r="BV108" s="158"/>
      <c r="BW108" s="158"/>
      <c r="BX108" s="158"/>
      <c r="BY108" s="158"/>
      <c r="BZ108" s="158"/>
      <c r="CA108" s="158"/>
      <c r="CB108" s="158"/>
      <c r="CC108" s="158"/>
      <c r="CD108" s="158"/>
      <c r="CE108" s="158"/>
      <c r="CF108" s="158"/>
      <c r="CG108" s="158"/>
      <c r="CH108" s="158"/>
      <c r="CI108" s="158"/>
      <c r="CJ108" s="158"/>
      <c r="CK108" s="158"/>
      <c r="CL108" s="158"/>
      <c r="CM108" s="158"/>
      <c r="CN108" s="158"/>
      <c r="CO108" s="158"/>
      <c r="CP108" s="158"/>
      <c r="CQ108" s="158"/>
      <c r="CR108" s="158"/>
      <c r="CS108" s="158"/>
      <c r="CT108" s="158"/>
      <c r="CU108" s="158"/>
      <c r="CV108" s="158"/>
      <c r="CW108" s="158"/>
      <c r="CX108" s="158"/>
      <c r="CY108" s="158"/>
      <c r="CZ108" s="158"/>
      <c r="DA108" s="158"/>
      <c r="DB108" s="158"/>
      <c r="DC108" s="158"/>
      <c r="DD108" s="158"/>
      <c r="DE108" s="158"/>
      <c r="DF108" s="158"/>
      <c r="DG108" s="158"/>
      <c r="DH108" s="158"/>
      <c r="DI108" s="158"/>
      <c r="DJ108" s="158"/>
      <c r="DK108" s="158"/>
      <c r="DL108" s="158"/>
      <c r="DM108" s="158"/>
      <c r="DN108" s="158"/>
      <c r="DO108" s="158"/>
      <c r="DP108" s="158"/>
      <c r="DQ108" s="158"/>
      <c r="DR108" s="158"/>
      <c r="DS108" s="158"/>
      <c r="DT108" s="158"/>
      <c r="DU108" s="158"/>
      <c r="DV108" s="158"/>
      <c r="DW108" s="158"/>
      <c r="DX108" s="158"/>
      <c r="DY108" s="158"/>
      <c r="DZ108" s="158"/>
      <c r="EA108" s="158"/>
      <c r="EB108" s="158"/>
      <c r="EC108" s="158"/>
      <c r="ED108" s="158"/>
      <c r="EE108" s="158"/>
      <c r="EF108" s="158"/>
      <c r="EG108" s="158"/>
      <c r="EH108" s="158"/>
      <c r="EI108" s="158"/>
      <c r="EJ108" s="158"/>
      <c r="EK108" s="158"/>
      <c r="EL108" s="158"/>
      <c r="EM108" s="158"/>
      <c r="EN108" s="158"/>
      <c r="EO108" s="158"/>
      <c r="EP108" s="158"/>
      <c r="EQ108" s="158"/>
      <c r="ER108" s="158"/>
      <c r="ES108" s="158"/>
      <c r="ET108" s="158"/>
      <c r="EU108" s="158"/>
      <c r="EV108" s="158"/>
      <c r="EW108" s="158"/>
      <c r="EX108" s="158"/>
      <c r="EY108" s="158"/>
      <c r="EZ108" s="158"/>
      <c r="FA108" s="158"/>
      <c r="FB108" s="158"/>
      <c r="FC108" s="158"/>
      <c r="FD108" s="158"/>
      <c r="FE108" s="158"/>
      <c r="FF108" s="158"/>
      <c r="FG108" s="158"/>
      <c r="FH108" s="158"/>
      <c r="FI108" s="158"/>
      <c r="FJ108" s="158"/>
      <c r="FK108" s="158"/>
      <c r="FL108" s="158"/>
      <c r="FM108" s="158"/>
      <c r="FN108" s="158"/>
      <c r="FO108" s="158"/>
      <c r="FP108" s="158"/>
      <c r="FQ108" s="158"/>
      <c r="FR108" s="158"/>
      <c r="FS108" s="158"/>
      <c r="FT108" s="158"/>
      <c r="FU108" s="158"/>
      <c r="FV108" s="158"/>
      <c r="FW108" s="158"/>
      <c r="FX108" s="158"/>
      <c r="FY108" s="158"/>
      <c r="FZ108" s="158"/>
      <c r="GA108" s="158"/>
      <c r="GB108" s="158"/>
      <c r="GC108" s="158"/>
      <c r="GD108" s="158"/>
      <c r="GE108" s="158"/>
      <c r="GF108" s="158"/>
      <c r="GG108" s="158"/>
      <c r="GH108" s="158"/>
      <c r="GI108" s="158"/>
      <c r="GJ108" s="158"/>
      <c r="GK108" s="158"/>
      <c r="GL108" s="158"/>
      <c r="GM108" s="158"/>
      <c r="GN108" s="158"/>
      <c r="GO108" s="158"/>
      <c r="GP108" s="158"/>
      <c r="GQ108" s="158"/>
      <c r="GR108" s="158"/>
      <c r="GS108" s="158"/>
      <c r="GT108" s="158"/>
      <c r="GU108" s="158"/>
      <c r="GV108" s="158"/>
      <c r="GW108" s="158"/>
      <c r="GX108" s="158"/>
      <c r="GY108" s="158"/>
      <c r="GZ108" s="158"/>
      <c r="HA108" s="158"/>
      <c r="HB108" s="158"/>
      <c r="HC108" s="158"/>
      <c r="HD108" s="158"/>
    </row>
    <row r="109" spans="1:212" s="158" customFormat="1" ht="40.9" customHeight="1" x14ac:dyDescent="0.25">
      <c r="A109" s="151" t="s">
        <v>1828</v>
      </c>
      <c r="B109" s="159" t="s">
        <v>1509</v>
      </c>
      <c r="C109" s="153" t="s">
        <v>1510</v>
      </c>
      <c r="D109" s="161" t="s">
        <v>1510</v>
      </c>
      <c r="E109" s="161" t="s">
        <v>831</v>
      </c>
      <c r="F109" s="161" t="s">
        <v>1517</v>
      </c>
      <c r="G109" s="154" t="s">
        <v>1490</v>
      </c>
      <c r="H109" s="152" t="s">
        <v>1808</v>
      </c>
      <c r="I109" s="154" t="s">
        <v>1823</v>
      </c>
      <c r="J109" s="155"/>
      <c r="K109" s="152"/>
      <c r="L109" s="152" t="s">
        <v>1820</v>
      </c>
      <c r="M109" s="152" t="s">
        <v>1649</v>
      </c>
      <c r="N109" s="155">
        <v>0</v>
      </c>
      <c r="O109" s="155">
        <v>100</v>
      </c>
      <c r="P109" s="151">
        <v>0</v>
      </c>
      <c r="Q109" s="156" t="s">
        <v>1498</v>
      </c>
      <c r="R109" s="156" t="s">
        <v>842</v>
      </c>
      <c r="S109" s="156"/>
      <c r="T109" s="156"/>
      <c r="U109" s="156"/>
      <c r="V109" s="156"/>
      <c r="W109" s="156"/>
      <c r="X109" s="156"/>
      <c r="Y109" s="157">
        <v>1</v>
      </c>
      <c r="Z109" s="157">
        <v>582736775.44000006</v>
      </c>
      <c r="AA109" s="157">
        <f>Z109*Y109</f>
        <v>582736775.44000006</v>
      </c>
      <c r="AB109" s="157">
        <v>1</v>
      </c>
      <c r="AC109" s="157">
        <v>1398568261.0599999</v>
      </c>
      <c r="AD109" s="157">
        <f>AC109*AB109</f>
        <v>1398568261.0599999</v>
      </c>
      <c r="AE109" s="160"/>
      <c r="AF109" s="157"/>
      <c r="AG109" s="157"/>
      <c r="AH109" s="160"/>
      <c r="AI109" s="157"/>
      <c r="AJ109" s="157"/>
      <c r="AK109" s="157"/>
      <c r="AL109" s="157"/>
      <c r="AM109" s="157"/>
      <c r="AN109" s="157"/>
      <c r="AO109" s="157"/>
      <c r="AP109" s="157"/>
      <c r="AQ109" s="157"/>
      <c r="AR109" s="157"/>
      <c r="AS109" s="157"/>
      <c r="AT109" s="157">
        <f>AD109+AA109</f>
        <v>1981305036.5</v>
      </c>
      <c r="AU109" s="157">
        <f>AT109*1.12</f>
        <v>2219061640.8800001</v>
      </c>
      <c r="AV109" s="152" t="s">
        <v>1501</v>
      </c>
      <c r="AW109" s="152" t="s">
        <v>1824</v>
      </c>
      <c r="AX109" s="152" t="s">
        <v>1824</v>
      </c>
      <c r="AY109" s="152"/>
      <c r="AZ109" s="152"/>
      <c r="BA109" s="152"/>
      <c r="BB109" s="162"/>
      <c r="BC109" s="164"/>
      <c r="BD109" s="163"/>
      <c r="BE109" s="150"/>
      <c r="BF109" s="158" t="s">
        <v>1825</v>
      </c>
    </row>
    <row r="110" spans="1:212" s="158" customFormat="1" ht="40.9" customHeight="1" x14ac:dyDescent="0.25">
      <c r="A110" s="151" t="s">
        <v>1728</v>
      </c>
      <c r="B110" s="159" t="s">
        <v>1813</v>
      </c>
      <c r="C110" s="153" t="s">
        <v>1814</v>
      </c>
      <c r="D110" s="161" t="s">
        <v>1814</v>
      </c>
      <c r="E110" s="161" t="s">
        <v>831</v>
      </c>
      <c r="F110" s="161" t="s">
        <v>1829</v>
      </c>
      <c r="G110" s="154" t="s">
        <v>1490</v>
      </c>
      <c r="H110" s="152" t="s">
        <v>1808</v>
      </c>
      <c r="I110" s="154" t="s">
        <v>1826</v>
      </c>
      <c r="J110" s="155"/>
      <c r="K110" s="152"/>
      <c r="L110" s="152" t="s">
        <v>1820</v>
      </c>
      <c r="M110" s="152" t="s">
        <v>1649</v>
      </c>
      <c r="N110" s="155">
        <v>0</v>
      </c>
      <c r="O110" s="155">
        <v>100</v>
      </c>
      <c r="P110" s="151">
        <v>0</v>
      </c>
      <c r="Q110" s="156" t="s">
        <v>1498</v>
      </c>
      <c r="R110" s="156" t="s">
        <v>842</v>
      </c>
      <c r="S110" s="156"/>
      <c r="T110" s="156"/>
      <c r="U110" s="156"/>
      <c r="V110" s="156"/>
      <c r="W110" s="156"/>
      <c r="X110" s="156"/>
      <c r="Y110" s="157">
        <v>1</v>
      </c>
      <c r="Z110" s="157">
        <v>68022153.120000005</v>
      </c>
      <c r="AA110" s="157">
        <f>Z110*Y110</f>
        <v>68022153.120000005</v>
      </c>
      <c r="AB110" s="157">
        <v>1</v>
      </c>
      <c r="AC110" s="157">
        <v>163253167.5</v>
      </c>
      <c r="AD110" s="157">
        <f>AC110*AB110</f>
        <v>163253167.5</v>
      </c>
      <c r="AE110" s="160"/>
      <c r="AF110" s="157"/>
      <c r="AG110" s="157"/>
      <c r="AH110" s="160"/>
      <c r="AI110" s="157"/>
      <c r="AJ110" s="157"/>
      <c r="AK110" s="157"/>
      <c r="AL110" s="157"/>
      <c r="AM110" s="157"/>
      <c r="AN110" s="157"/>
      <c r="AO110" s="157"/>
      <c r="AP110" s="157"/>
      <c r="AQ110" s="157"/>
      <c r="AR110" s="157"/>
      <c r="AS110" s="157"/>
      <c r="AT110" s="157">
        <f>AD110+AA110</f>
        <v>231275320.62</v>
      </c>
      <c r="AU110" s="157">
        <f>AT110*1.12</f>
        <v>259028359.09440002</v>
      </c>
      <c r="AV110" s="152" t="s">
        <v>1501</v>
      </c>
      <c r="AW110" s="152" t="s">
        <v>1827</v>
      </c>
      <c r="AX110" s="152" t="s">
        <v>1827</v>
      </c>
      <c r="AY110" s="152"/>
      <c r="AZ110" s="152"/>
      <c r="BA110" s="152"/>
      <c r="BB110" s="162"/>
      <c r="BC110" s="164"/>
      <c r="BD110" s="163"/>
      <c r="BE110" s="150"/>
      <c r="BF110" s="158" t="s">
        <v>1825</v>
      </c>
    </row>
    <row r="111" spans="1:212" s="158" customFormat="1" ht="40.9" customHeight="1" x14ac:dyDescent="0.25">
      <c r="A111" s="171" t="s">
        <v>1830</v>
      </c>
      <c r="B111" s="180" t="s">
        <v>1831</v>
      </c>
      <c r="C111" s="173" t="s">
        <v>1832</v>
      </c>
      <c r="D111" s="182" t="s">
        <v>1833</v>
      </c>
      <c r="E111" s="182" t="s">
        <v>1834</v>
      </c>
      <c r="F111" s="182"/>
      <c r="G111" s="174" t="s">
        <v>1490</v>
      </c>
      <c r="H111" s="172" t="s">
        <v>1835</v>
      </c>
      <c r="I111" s="175" t="s">
        <v>1826</v>
      </c>
      <c r="J111" s="175"/>
      <c r="K111" s="172"/>
      <c r="L111" s="172" t="s">
        <v>1835</v>
      </c>
      <c r="M111" s="172" t="s">
        <v>1649</v>
      </c>
      <c r="N111" s="175">
        <v>0</v>
      </c>
      <c r="O111" s="171">
        <v>100</v>
      </c>
      <c r="P111" s="171">
        <v>0</v>
      </c>
      <c r="Q111" s="176" t="s">
        <v>1498</v>
      </c>
      <c r="R111" s="176" t="s">
        <v>842</v>
      </c>
      <c r="S111" s="177"/>
      <c r="T111" s="177"/>
      <c r="U111" s="177"/>
      <c r="V111" s="177"/>
      <c r="W111" s="178"/>
      <c r="X111" s="178"/>
      <c r="Y111" s="177">
        <v>9</v>
      </c>
      <c r="Z111" s="177">
        <v>419642.86</v>
      </c>
      <c r="AA111" s="177">
        <v>7553571.4299999997</v>
      </c>
      <c r="AB111" s="177">
        <v>9</v>
      </c>
      <c r="AC111" s="178">
        <v>419642.86</v>
      </c>
      <c r="AD111" s="178">
        <v>45321428.560000002</v>
      </c>
      <c r="AE111" s="181"/>
      <c r="AF111" s="181"/>
      <c r="AG111" s="181"/>
      <c r="AH111" s="181"/>
      <c r="AI111" s="181"/>
      <c r="AJ111" s="181"/>
      <c r="AK111" s="181"/>
      <c r="AL111" s="181"/>
      <c r="AM111" s="181"/>
      <c r="AN111" s="181"/>
      <c r="AO111" s="181"/>
      <c r="AP111" s="181"/>
      <c r="AQ111" s="181"/>
      <c r="AR111" s="181"/>
      <c r="AS111" s="181"/>
      <c r="AT111" s="178">
        <v>52874999.979999997</v>
      </c>
      <c r="AU111" s="178">
        <v>59219999.979999997</v>
      </c>
      <c r="AV111" s="188">
        <v>2020</v>
      </c>
      <c r="AW111" s="181" t="s">
        <v>1836</v>
      </c>
      <c r="AX111" s="181" t="s">
        <v>1836</v>
      </c>
      <c r="AY111" s="181"/>
      <c r="AZ111" s="181"/>
      <c r="BA111" s="181"/>
      <c r="BB111" s="177"/>
      <c r="BC111" s="181"/>
      <c r="BD111" s="181"/>
      <c r="BE111" s="181"/>
      <c r="BF111" s="179" t="s">
        <v>1837</v>
      </c>
      <c r="BG111" s="179"/>
      <c r="BH111" s="179"/>
      <c r="BI111" s="179"/>
      <c r="BJ111" s="179"/>
      <c r="BK111" s="179"/>
      <c r="BL111" s="179"/>
      <c r="BM111" s="179"/>
      <c r="BN111" s="179"/>
      <c r="BO111" s="179"/>
      <c r="BP111" s="179"/>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c r="CK111" s="179"/>
      <c r="CL111" s="179"/>
      <c r="CM111" s="179"/>
      <c r="CN111" s="179"/>
      <c r="CO111" s="179"/>
      <c r="CP111" s="179"/>
      <c r="CQ111" s="179"/>
      <c r="CR111" s="179"/>
      <c r="CS111" s="179"/>
      <c r="CT111" s="179"/>
      <c r="CU111" s="179"/>
      <c r="CV111" s="179"/>
      <c r="CW111" s="179"/>
      <c r="CX111" s="179"/>
      <c r="CY111" s="179"/>
      <c r="CZ111" s="179"/>
      <c r="DA111" s="179"/>
      <c r="DB111" s="179"/>
      <c r="DC111" s="179"/>
      <c r="DD111" s="179"/>
      <c r="DE111" s="179"/>
      <c r="DF111" s="179"/>
      <c r="DG111" s="179"/>
      <c r="DH111" s="179"/>
      <c r="DI111" s="179"/>
      <c r="DJ111" s="179"/>
      <c r="DK111" s="179"/>
      <c r="DL111" s="179"/>
      <c r="DM111" s="179"/>
      <c r="DN111" s="179"/>
      <c r="DO111" s="179"/>
      <c r="DP111" s="179"/>
      <c r="DQ111" s="179"/>
      <c r="DR111" s="179"/>
      <c r="DS111" s="179"/>
      <c r="DT111" s="179"/>
      <c r="DU111" s="179"/>
      <c r="DV111" s="179"/>
      <c r="DW111" s="179"/>
      <c r="DX111" s="179"/>
      <c r="DY111" s="179"/>
      <c r="DZ111" s="179"/>
      <c r="EA111" s="179"/>
      <c r="EB111" s="179"/>
      <c r="EC111" s="179"/>
      <c r="ED111" s="179"/>
      <c r="EE111" s="179"/>
      <c r="EF111" s="179"/>
      <c r="EG111" s="179"/>
      <c r="EH111" s="179"/>
      <c r="EI111" s="179"/>
      <c r="EJ111" s="179"/>
      <c r="EK111" s="179"/>
      <c r="EL111" s="179"/>
      <c r="EM111" s="179"/>
      <c r="EN111" s="179"/>
      <c r="EO111" s="179"/>
      <c r="EP111" s="179"/>
      <c r="EQ111" s="179"/>
      <c r="ER111" s="179"/>
      <c r="ES111" s="179"/>
      <c r="ET111" s="179"/>
      <c r="EU111" s="179"/>
      <c r="EV111" s="179"/>
      <c r="EW111" s="179"/>
      <c r="EX111" s="179"/>
      <c r="EY111" s="179"/>
      <c r="EZ111" s="179"/>
      <c r="FA111" s="179"/>
      <c r="FB111" s="179"/>
      <c r="FC111" s="179"/>
      <c r="FD111" s="179"/>
      <c r="FE111" s="179"/>
      <c r="FF111" s="179"/>
      <c r="FG111" s="179"/>
      <c r="FH111" s="179"/>
      <c r="FI111" s="179"/>
      <c r="FJ111" s="179"/>
      <c r="FK111" s="179"/>
      <c r="FL111" s="179"/>
      <c r="FM111" s="179"/>
      <c r="FN111" s="179"/>
      <c r="FO111" s="179"/>
      <c r="FP111" s="179"/>
      <c r="FQ111" s="179"/>
      <c r="FR111" s="179"/>
      <c r="FS111" s="179"/>
      <c r="FT111" s="179"/>
      <c r="FU111" s="179"/>
      <c r="FV111" s="179"/>
      <c r="FW111" s="179"/>
      <c r="FX111" s="179"/>
      <c r="FY111" s="179"/>
      <c r="FZ111" s="179"/>
      <c r="GA111" s="179"/>
      <c r="GB111" s="179"/>
      <c r="GC111" s="179"/>
      <c r="GD111" s="179"/>
      <c r="GE111" s="179"/>
      <c r="GF111" s="179"/>
      <c r="GG111" s="179"/>
      <c r="GH111" s="179"/>
      <c r="GI111" s="179"/>
      <c r="GJ111" s="179"/>
      <c r="GK111" s="179"/>
      <c r="GL111" s="179"/>
      <c r="GM111" s="179"/>
      <c r="GN111" s="179"/>
      <c r="GO111" s="179"/>
      <c r="GP111" s="179"/>
      <c r="GQ111" s="179"/>
      <c r="GR111" s="179"/>
      <c r="GS111" s="179"/>
      <c r="GT111" s="179"/>
      <c r="GU111" s="179"/>
      <c r="GV111" s="179"/>
      <c r="GW111" s="179"/>
      <c r="GX111" s="179"/>
      <c r="GY111" s="179"/>
      <c r="GZ111" s="179"/>
      <c r="HA111" s="179"/>
      <c r="HB111" s="179"/>
      <c r="HC111" s="179"/>
      <c r="HD111" s="179"/>
    </row>
    <row r="112" spans="1:212" s="197" customFormat="1" ht="27.75" customHeight="1" x14ac:dyDescent="0.25">
      <c r="A112" s="171" t="s">
        <v>1729</v>
      </c>
      <c r="B112" s="191" t="s">
        <v>1841</v>
      </c>
      <c r="C112" s="191" t="s">
        <v>1842</v>
      </c>
      <c r="D112" s="191" t="s">
        <v>1843</v>
      </c>
      <c r="E112" s="182" t="s">
        <v>831</v>
      </c>
      <c r="F112" s="182" t="s">
        <v>1829</v>
      </c>
      <c r="G112" s="191" t="s">
        <v>1490</v>
      </c>
      <c r="H112" s="172" t="s">
        <v>1835</v>
      </c>
      <c r="I112" s="191" t="s">
        <v>1521</v>
      </c>
      <c r="J112" s="175"/>
      <c r="K112" s="172" t="s">
        <v>1578</v>
      </c>
      <c r="L112" s="172"/>
      <c r="M112" s="172"/>
      <c r="N112" s="175">
        <v>0</v>
      </c>
      <c r="O112" s="192">
        <v>100</v>
      </c>
      <c r="P112" s="171">
        <v>0</v>
      </c>
      <c r="Q112" s="176" t="s">
        <v>1498</v>
      </c>
      <c r="R112" s="176" t="s">
        <v>842</v>
      </c>
      <c r="S112" s="181"/>
      <c r="T112" s="181"/>
      <c r="U112" s="181"/>
      <c r="V112" s="181"/>
      <c r="W112" s="181"/>
      <c r="X112" s="181"/>
      <c r="Y112" s="193">
        <v>1</v>
      </c>
      <c r="Z112" s="193">
        <v>237942316.24999997</v>
      </c>
      <c r="AA112" s="193">
        <v>237942316.24999997</v>
      </c>
      <c r="AB112" s="193">
        <v>1</v>
      </c>
      <c r="AC112" s="193">
        <v>237942316.24999997</v>
      </c>
      <c r="AD112" s="193">
        <v>237942316.24999997</v>
      </c>
      <c r="AE112" s="194">
        <v>1</v>
      </c>
      <c r="AF112" s="193">
        <v>237942316.24999997</v>
      </c>
      <c r="AG112" s="193">
        <v>237942316.24999997</v>
      </c>
      <c r="AH112" s="181"/>
      <c r="AI112" s="181"/>
      <c r="AJ112" s="172"/>
      <c r="AK112" s="172"/>
      <c r="AL112" s="172"/>
      <c r="AM112" s="172"/>
      <c r="AN112" s="172"/>
      <c r="AO112" s="172"/>
      <c r="AP112" s="172"/>
      <c r="AQ112" s="172"/>
      <c r="AR112" s="172"/>
      <c r="AS112" s="172"/>
      <c r="AT112" s="195">
        <f>AA112+AD112+AG112</f>
        <v>713826948.74999988</v>
      </c>
      <c r="AU112" s="196">
        <f>AT112*1.12</f>
        <v>799486182.5999999</v>
      </c>
      <c r="AV112" s="191">
        <v>2020</v>
      </c>
      <c r="AW112" s="191"/>
      <c r="AX112" s="191"/>
      <c r="AY112" s="191"/>
      <c r="AZ112" s="179"/>
      <c r="BA112" s="191"/>
      <c r="BB112" s="191"/>
      <c r="BC112" s="191"/>
      <c r="BD112" s="191"/>
      <c r="BE112" s="191"/>
      <c r="BF112" s="179" t="s">
        <v>1844</v>
      </c>
      <c r="BG112" s="179"/>
      <c r="BH112" s="179"/>
      <c r="BI112" s="179"/>
      <c r="BJ112" s="179"/>
      <c r="BK112" s="179"/>
      <c r="BL112" s="179"/>
      <c r="BM112" s="179"/>
      <c r="BN112" s="179"/>
      <c r="BO112" s="179"/>
      <c r="BP112" s="179"/>
      <c r="BQ112" s="179"/>
      <c r="BR112" s="179"/>
      <c r="BS112" s="179"/>
      <c r="BT112" s="179"/>
      <c r="BU112" s="179"/>
      <c r="BV112" s="179"/>
      <c r="BW112" s="179"/>
      <c r="BX112" s="179"/>
      <c r="BY112" s="179"/>
      <c r="BZ112" s="179"/>
      <c r="CA112" s="179"/>
      <c r="CB112" s="179"/>
      <c r="CC112" s="179"/>
      <c r="CD112" s="179"/>
      <c r="CE112" s="179"/>
      <c r="CF112" s="179"/>
      <c r="CG112" s="179"/>
      <c r="CH112" s="179"/>
      <c r="CI112" s="179"/>
      <c r="CJ112" s="179"/>
      <c r="CK112" s="179"/>
      <c r="CL112" s="179"/>
      <c r="CM112" s="179"/>
      <c r="CN112" s="179"/>
      <c r="CO112" s="179"/>
      <c r="CP112" s="179"/>
      <c r="CQ112" s="179"/>
      <c r="CR112" s="179"/>
      <c r="CS112" s="179"/>
      <c r="CT112" s="179"/>
      <c r="CU112" s="179"/>
      <c r="CV112" s="179"/>
      <c r="CW112" s="179"/>
      <c r="CX112" s="179"/>
      <c r="CY112" s="179"/>
      <c r="CZ112" s="179"/>
      <c r="DA112" s="179"/>
      <c r="DB112" s="179"/>
      <c r="DC112" s="179"/>
      <c r="DD112" s="179"/>
      <c r="DE112" s="179"/>
      <c r="DF112" s="179"/>
      <c r="DG112" s="179"/>
      <c r="DH112" s="179"/>
      <c r="DI112" s="179"/>
      <c r="DJ112" s="179"/>
      <c r="DK112" s="179"/>
      <c r="DL112" s="179"/>
      <c r="DM112" s="179"/>
      <c r="DN112" s="179"/>
      <c r="DO112" s="179"/>
      <c r="DP112" s="179"/>
      <c r="DQ112" s="179"/>
      <c r="DR112" s="179"/>
      <c r="DS112" s="179"/>
      <c r="DT112" s="179"/>
      <c r="DU112" s="179"/>
      <c r="DV112" s="179"/>
      <c r="DW112" s="179"/>
      <c r="DX112" s="179"/>
      <c r="DY112" s="179"/>
      <c r="DZ112" s="179"/>
      <c r="EA112" s="179"/>
      <c r="EB112" s="179"/>
      <c r="EC112" s="179"/>
      <c r="ED112" s="179"/>
      <c r="EE112" s="179"/>
      <c r="EF112" s="179"/>
      <c r="EG112" s="179"/>
      <c r="EH112" s="179"/>
      <c r="EI112" s="179"/>
      <c r="EJ112" s="179"/>
      <c r="EK112" s="179"/>
      <c r="EL112" s="179"/>
      <c r="EM112" s="179"/>
      <c r="EN112" s="179"/>
      <c r="EO112" s="179"/>
      <c r="EP112" s="179"/>
      <c r="EQ112" s="179"/>
      <c r="ER112" s="179"/>
      <c r="ES112" s="179"/>
      <c r="ET112" s="179"/>
      <c r="EU112" s="179"/>
      <c r="EV112" s="179"/>
      <c r="EW112" s="179"/>
      <c r="EX112" s="179"/>
      <c r="EY112" s="179"/>
      <c r="EZ112" s="179"/>
      <c r="FA112" s="179"/>
      <c r="FB112" s="179"/>
      <c r="FC112" s="179"/>
      <c r="FD112" s="179"/>
      <c r="FE112" s="179"/>
      <c r="FF112" s="179"/>
      <c r="FG112" s="179"/>
      <c r="FH112" s="179"/>
      <c r="FI112" s="179"/>
      <c r="FJ112" s="179"/>
      <c r="FK112" s="179"/>
      <c r="FL112" s="179"/>
      <c r="FM112" s="179"/>
      <c r="FN112" s="179"/>
      <c r="FO112" s="179"/>
      <c r="FP112" s="179"/>
      <c r="FQ112" s="179"/>
      <c r="FR112" s="179"/>
      <c r="FS112" s="179"/>
      <c r="FT112" s="179"/>
      <c r="FU112" s="179"/>
      <c r="FV112" s="179"/>
      <c r="FW112" s="179"/>
      <c r="FX112" s="179"/>
      <c r="FY112" s="179"/>
      <c r="FZ112" s="179"/>
      <c r="GA112" s="179"/>
      <c r="GB112" s="179"/>
      <c r="GC112" s="179"/>
      <c r="GD112" s="179"/>
      <c r="GE112" s="179"/>
      <c r="GF112" s="179"/>
      <c r="GG112" s="179"/>
      <c r="GH112" s="179"/>
      <c r="GI112" s="179"/>
      <c r="GJ112" s="179"/>
      <c r="GK112" s="179"/>
      <c r="GL112" s="179"/>
      <c r="GM112" s="179"/>
      <c r="GN112" s="179"/>
      <c r="GO112" s="179"/>
      <c r="GP112" s="179"/>
      <c r="GQ112" s="179"/>
      <c r="GR112" s="179"/>
      <c r="GS112" s="179"/>
      <c r="GT112" s="179"/>
      <c r="GU112" s="179"/>
      <c r="GV112" s="179"/>
      <c r="GW112" s="179"/>
      <c r="GX112" s="179"/>
    </row>
    <row r="113" spans="1:58" s="179" customFormat="1" ht="27.75" customHeight="1" x14ac:dyDescent="0.25">
      <c r="A113" s="171" t="s">
        <v>1858</v>
      </c>
      <c r="B113" s="180" t="s">
        <v>1847</v>
      </c>
      <c r="C113" s="173" t="s">
        <v>1848</v>
      </c>
      <c r="D113" s="182" t="s">
        <v>1849</v>
      </c>
      <c r="E113" s="182" t="s">
        <v>831</v>
      </c>
      <c r="F113" s="182" t="s">
        <v>1794</v>
      </c>
      <c r="G113" s="174" t="s">
        <v>1490</v>
      </c>
      <c r="H113" s="172" t="s">
        <v>1576</v>
      </c>
      <c r="I113" s="175" t="s">
        <v>1850</v>
      </c>
      <c r="J113" s="175"/>
      <c r="K113" s="172"/>
      <c r="L113" s="172" t="s">
        <v>1576</v>
      </c>
      <c r="M113" s="172" t="s">
        <v>1649</v>
      </c>
      <c r="N113" s="175">
        <v>20</v>
      </c>
      <c r="O113" s="171">
        <v>60</v>
      </c>
      <c r="P113" s="171">
        <v>20</v>
      </c>
      <c r="Q113" s="176" t="s">
        <v>1498</v>
      </c>
      <c r="R113" s="176" t="s">
        <v>842</v>
      </c>
      <c r="S113" s="177"/>
      <c r="T113" s="177"/>
      <c r="U113" s="177"/>
      <c r="V113" s="177"/>
      <c r="W113" s="177"/>
      <c r="X113" s="177"/>
      <c r="Y113" s="177">
        <v>1</v>
      </c>
      <c r="Z113" s="177">
        <v>20567245.714285713</v>
      </c>
      <c r="AA113" s="177">
        <v>4113449.14</v>
      </c>
      <c r="AB113" s="177">
        <v>1</v>
      </c>
      <c r="AC113" s="178">
        <v>20567245.714285713</v>
      </c>
      <c r="AD113" s="178">
        <v>16453796.57</v>
      </c>
      <c r="AE113" s="178"/>
      <c r="AF113" s="178"/>
      <c r="AG113" s="178"/>
      <c r="AH113" s="178"/>
      <c r="AI113" s="178"/>
      <c r="AJ113" s="178"/>
      <c r="AK113" s="177"/>
      <c r="AL113" s="178"/>
      <c r="AM113" s="178"/>
      <c r="AN113" s="178"/>
      <c r="AO113" s="178"/>
      <c r="AP113" s="178"/>
      <c r="AQ113" s="178"/>
      <c r="AR113" s="178"/>
      <c r="AS113" s="178"/>
      <c r="AT113" s="178">
        <f>AA113+AD113</f>
        <v>20567245.710000001</v>
      </c>
      <c r="AU113" s="178">
        <f>AT113*1.12</f>
        <v>23035315.195200004</v>
      </c>
      <c r="AV113" s="192" t="s">
        <v>1501</v>
      </c>
      <c r="AW113" s="172"/>
      <c r="AX113" s="172"/>
      <c r="AY113" s="172"/>
      <c r="AZ113" s="172"/>
      <c r="BA113" s="172"/>
      <c r="BB113" s="192"/>
      <c r="BC113" s="198"/>
      <c r="BD113" s="191"/>
      <c r="BE113" s="199"/>
      <c r="BF113" s="179" t="s">
        <v>1851</v>
      </c>
    </row>
    <row r="114" spans="1:58" s="179" customFormat="1" ht="27.75" customHeight="1" x14ac:dyDescent="0.25">
      <c r="A114" s="171" t="s">
        <v>1859</v>
      </c>
      <c r="B114" s="180" t="s">
        <v>1847</v>
      </c>
      <c r="C114" s="173" t="s">
        <v>1848</v>
      </c>
      <c r="D114" s="182" t="s">
        <v>1849</v>
      </c>
      <c r="E114" s="182" t="s">
        <v>831</v>
      </c>
      <c r="F114" s="182" t="s">
        <v>1794</v>
      </c>
      <c r="G114" s="174" t="s">
        <v>1490</v>
      </c>
      <c r="H114" s="172" t="s">
        <v>1576</v>
      </c>
      <c r="I114" s="175" t="s">
        <v>1852</v>
      </c>
      <c r="J114" s="175"/>
      <c r="K114" s="172"/>
      <c r="L114" s="172" t="s">
        <v>1576</v>
      </c>
      <c r="M114" s="172" t="s">
        <v>1649</v>
      </c>
      <c r="N114" s="175">
        <v>20</v>
      </c>
      <c r="O114" s="171">
        <v>60</v>
      </c>
      <c r="P114" s="171">
        <v>20</v>
      </c>
      <c r="Q114" s="176" t="s">
        <v>1498</v>
      </c>
      <c r="R114" s="176" t="s">
        <v>842</v>
      </c>
      <c r="S114" s="177"/>
      <c r="T114" s="177"/>
      <c r="U114" s="177"/>
      <c r="V114" s="177"/>
      <c r="W114" s="177"/>
      <c r="X114" s="177"/>
      <c r="Y114" s="177">
        <v>1</v>
      </c>
      <c r="Z114" s="177">
        <v>20567245.719999999</v>
      </c>
      <c r="AA114" s="177">
        <v>4113449.14</v>
      </c>
      <c r="AB114" s="177">
        <v>1</v>
      </c>
      <c r="AC114" s="178">
        <v>20567245.714285713</v>
      </c>
      <c r="AD114" s="178">
        <v>16453796.57</v>
      </c>
      <c r="AE114" s="178"/>
      <c r="AF114" s="178"/>
      <c r="AG114" s="178"/>
      <c r="AH114" s="178"/>
      <c r="AI114" s="178"/>
      <c r="AJ114" s="178"/>
      <c r="AK114" s="177"/>
      <c r="AL114" s="178"/>
      <c r="AM114" s="178"/>
      <c r="AN114" s="178"/>
      <c r="AO114" s="178"/>
      <c r="AP114" s="178"/>
      <c r="AQ114" s="178"/>
      <c r="AR114" s="178"/>
      <c r="AS114" s="178"/>
      <c r="AT114" s="178">
        <f t="shared" ref="AT114:AT119" si="14">AA114+AD114</f>
        <v>20567245.710000001</v>
      </c>
      <c r="AU114" s="178">
        <f t="shared" ref="AU114:AU119" si="15">AT114*1.12</f>
        <v>23035315.195200004</v>
      </c>
      <c r="AV114" s="192" t="s">
        <v>1501</v>
      </c>
      <c r="AW114" s="172"/>
      <c r="AX114" s="172"/>
      <c r="AY114" s="172"/>
      <c r="AZ114" s="172"/>
      <c r="BA114" s="172"/>
      <c r="BB114" s="192"/>
      <c r="BC114" s="198"/>
      <c r="BD114" s="191"/>
      <c r="BE114" s="199"/>
      <c r="BF114" s="179" t="s">
        <v>1851</v>
      </c>
    </row>
    <row r="115" spans="1:58" s="179" customFormat="1" ht="27.75" customHeight="1" x14ac:dyDescent="0.25">
      <c r="A115" s="171" t="s">
        <v>1860</v>
      </c>
      <c r="B115" s="180" t="s">
        <v>1847</v>
      </c>
      <c r="C115" s="173" t="s">
        <v>1848</v>
      </c>
      <c r="D115" s="182" t="s">
        <v>1849</v>
      </c>
      <c r="E115" s="182" t="s">
        <v>831</v>
      </c>
      <c r="F115" s="182" t="s">
        <v>1794</v>
      </c>
      <c r="G115" s="174" t="s">
        <v>1490</v>
      </c>
      <c r="H115" s="172" t="s">
        <v>1576</v>
      </c>
      <c r="I115" s="175" t="s">
        <v>1853</v>
      </c>
      <c r="J115" s="175"/>
      <c r="K115" s="172"/>
      <c r="L115" s="172" t="s">
        <v>1576</v>
      </c>
      <c r="M115" s="172" t="s">
        <v>1649</v>
      </c>
      <c r="N115" s="175">
        <v>20</v>
      </c>
      <c r="O115" s="171">
        <v>60</v>
      </c>
      <c r="P115" s="171">
        <v>20</v>
      </c>
      <c r="Q115" s="176" t="s">
        <v>1498</v>
      </c>
      <c r="R115" s="176" t="s">
        <v>842</v>
      </c>
      <c r="S115" s="177"/>
      <c r="T115" s="177"/>
      <c r="U115" s="177"/>
      <c r="V115" s="177"/>
      <c r="W115" s="177"/>
      <c r="X115" s="177"/>
      <c r="Y115" s="177">
        <v>1</v>
      </c>
      <c r="Z115" s="177">
        <v>20567245.719999999</v>
      </c>
      <c r="AA115" s="177">
        <v>4113449.14</v>
      </c>
      <c r="AB115" s="177">
        <v>1</v>
      </c>
      <c r="AC115" s="178">
        <v>20567245.714285713</v>
      </c>
      <c r="AD115" s="178">
        <v>16453796.57</v>
      </c>
      <c r="AE115" s="178"/>
      <c r="AF115" s="178"/>
      <c r="AG115" s="178"/>
      <c r="AH115" s="178"/>
      <c r="AI115" s="178"/>
      <c r="AJ115" s="178"/>
      <c r="AK115" s="177"/>
      <c r="AL115" s="178"/>
      <c r="AM115" s="178"/>
      <c r="AN115" s="178"/>
      <c r="AO115" s="178"/>
      <c r="AP115" s="178"/>
      <c r="AQ115" s="178"/>
      <c r="AR115" s="178"/>
      <c r="AS115" s="178"/>
      <c r="AT115" s="178">
        <f t="shared" si="14"/>
        <v>20567245.710000001</v>
      </c>
      <c r="AU115" s="178">
        <f t="shared" si="15"/>
        <v>23035315.195200004</v>
      </c>
      <c r="AV115" s="192" t="s">
        <v>1501</v>
      </c>
      <c r="AW115" s="172"/>
      <c r="AX115" s="172"/>
      <c r="AY115" s="172"/>
      <c r="AZ115" s="172"/>
      <c r="BA115" s="172"/>
      <c r="BB115" s="192"/>
      <c r="BC115" s="198"/>
      <c r="BD115" s="191"/>
      <c r="BE115" s="199"/>
      <c r="BF115" s="179" t="s">
        <v>1851</v>
      </c>
    </row>
    <row r="116" spans="1:58" s="179" customFormat="1" ht="27.75" customHeight="1" x14ac:dyDescent="0.25">
      <c r="A116" s="171" t="s">
        <v>1731</v>
      </c>
      <c r="B116" s="180" t="s">
        <v>1847</v>
      </c>
      <c r="C116" s="173" t="s">
        <v>1848</v>
      </c>
      <c r="D116" s="182" t="s">
        <v>1849</v>
      </c>
      <c r="E116" s="182" t="s">
        <v>831</v>
      </c>
      <c r="F116" s="182" t="s">
        <v>1794</v>
      </c>
      <c r="G116" s="174" t="s">
        <v>1490</v>
      </c>
      <c r="H116" s="172" t="s">
        <v>1576</v>
      </c>
      <c r="I116" s="175" t="s">
        <v>1854</v>
      </c>
      <c r="J116" s="175"/>
      <c r="K116" s="172"/>
      <c r="L116" s="172" t="s">
        <v>1576</v>
      </c>
      <c r="M116" s="172" t="s">
        <v>1649</v>
      </c>
      <c r="N116" s="175">
        <v>20</v>
      </c>
      <c r="O116" s="171">
        <v>60</v>
      </c>
      <c r="P116" s="171">
        <v>20</v>
      </c>
      <c r="Q116" s="176" t="s">
        <v>1498</v>
      </c>
      <c r="R116" s="176" t="s">
        <v>842</v>
      </c>
      <c r="S116" s="177"/>
      <c r="T116" s="177"/>
      <c r="U116" s="177"/>
      <c r="V116" s="177"/>
      <c r="W116" s="177"/>
      <c r="X116" s="177"/>
      <c r="Y116" s="177">
        <v>1</v>
      </c>
      <c r="Z116" s="177">
        <v>20567245.719999999</v>
      </c>
      <c r="AA116" s="177">
        <v>4113449.14</v>
      </c>
      <c r="AB116" s="177">
        <v>1</v>
      </c>
      <c r="AC116" s="178">
        <v>20567245.714285713</v>
      </c>
      <c r="AD116" s="178">
        <v>16453796.57</v>
      </c>
      <c r="AE116" s="178"/>
      <c r="AF116" s="178"/>
      <c r="AG116" s="178"/>
      <c r="AH116" s="178"/>
      <c r="AI116" s="178"/>
      <c r="AJ116" s="178"/>
      <c r="AK116" s="177"/>
      <c r="AL116" s="178"/>
      <c r="AM116" s="178"/>
      <c r="AN116" s="178"/>
      <c r="AO116" s="178"/>
      <c r="AP116" s="178"/>
      <c r="AQ116" s="178"/>
      <c r="AR116" s="178"/>
      <c r="AS116" s="178"/>
      <c r="AT116" s="178">
        <f t="shared" si="14"/>
        <v>20567245.710000001</v>
      </c>
      <c r="AU116" s="178">
        <f t="shared" si="15"/>
        <v>23035315.195200004</v>
      </c>
      <c r="AV116" s="192" t="s">
        <v>1501</v>
      </c>
      <c r="AW116" s="172"/>
      <c r="AX116" s="172"/>
      <c r="AY116" s="172"/>
      <c r="AZ116" s="172"/>
      <c r="BA116" s="172"/>
      <c r="BB116" s="192"/>
      <c r="BC116" s="198"/>
      <c r="BD116" s="191"/>
      <c r="BE116" s="199"/>
      <c r="BF116" s="179" t="s">
        <v>1851</v>
      </c>
    </row>
    <row r="117" spans="1:58" s="179" customFormat="1" ht="27.75" customHeight="1" x14ac:dyDescent="0.25">
      <c r="A117" s="171" t="s">
        <v>1735</v>
      </c>
      <c r="B117" s="180" t="s">
        <v>1847</v>
      </c>
      <c r="C117" s="173" t="s">
        <v>1848</v>
      </c>
      <c r="D117" s="182" t="s">
        <v>1849</v>
      </c>
      <c r="E117" s="182" t="s">
        <v>831</v>
      </c>
      <c r="F117" s="182" t="s">
        <v>1794</v>
      </c>
      <c r="G117" s="174" t="s">
        <v>1490</v>
      </c>
      <c r="H117" s="172" t="s">
        <v>1576</v>
      </c>
      <c r="I117" s="175" t="s">
        <v>1855</v>
      </c>
      <c r="J117" s="175"/>
      <c r="K117" s="172"/>
      <c r="L117" s="172" t="s">
        <v>1576</v>
      </c>
      <c r="M117" s="172" t="s">
        <v>1649</v>
      </c>
      <c r="N117" s="175">
        <v>20</v>
      </c>
      <c r="O117" s="171">
        <v>60</v>
      </c>
      <c r="P117" s="171">
        <v>20</v>
      </c>
      <c r="Q117" s="176" t="s">
        <v>1498</v>
      </c>
      <c r="R117" s="176" t="s">
        <v>842</v>
      </c>
      <c r="S117" s="177"/>
      <c r="T117" s="177"/>
      <c r="U117" s="177"/>
      <c r="V117" s="177"/>
      <c r="W117" s="177"/>
      <c r="X117" s="177"/>
      <c r="Y117" s="177">
        <v>1</v>
      </c>
      <c r="Z117" s="177">
        <v>20567245.710000001</v>
      </c>
      <c r="AA117" s="177">
        <v>4113449.14</v>
      </c>
      <c r="AB117" s="177">
        <v>1</v>
      </c>
      <c r="AC117" s="178">
        <v>20567245.714285713</v>
      </c>
      <c r="AD117" s="178">
        <v>16453796.57</v>
      </c>
      <c r="AE117" s="178"/>
      <c r="AF117" s="178"/>
      <c r="AG117" s="178"/>
      <c r="AH117" s="178"/>
      <c r="AI117" s="178"/>
      <c r="AJ117" s="178"/>
      <c r="AK117" s="177"/>
      <c r="AL117" s="178"/>
      <c r="AM117" s="178"/>
      <c r="AN117" s="178"/>
      <c r="AO117" s="178"/>
      <c r="AP117" s="178"/>
      <c r="AQ117" s="178"/>
      <c r="AR117" s="178"/>
      <c r="AS117" s="178"/>
      <c r="AT117" s="178">
        <f t="shared" si="14"/>
        <v>20567245.710000001</v>
      </c>
      <c r="AU117" s="178">
        <f t="shared" si="15"/>
        <v>23035315.195200004</v>
      </c>
      <c r="AV117" s="192" t="s">
        <v>1501</v>
      </c>
      <c r="AW117" s="172"/>
      <c r="AX117" s="172"/>
      <c r="AY117" s="172"/>
      <c r="AZ117" s="172"/>
      <c r="BA117" s="172"/>
      <c r="BB117" s="192"/>
      <c r="BC117" s="198"/>
      <c r="BD117" s="191"/>
      <c r="BE117" s="199"/>
      <c r="BF117" s="179" t="s">
        <v>1851</v>
      </c>
    </row>
    <row r="118" spans="1:58" s="179" customFormat="1" ht="27.75" customHeight="1" x14ac:dyDescent="0.25">
      <c r="A118" s="171" t="s">
        <v>1861</v>
      </c>
      <c r="B118" s="180" t="s">
        <v>1847</v>
      </c>
      <c r="C118" s="173" t="s">
        <v>1848</v>
      </c>
      <c r="D118" s="182" t="s">
        <v>1849</v>
      </c>
      <c r="E118" s="182" t="s">
        <v>831</v>
      </c>
      <c r="F118" s="182" t="s">
        <v>1794</v>
      </c>
      <c r="G118" s="174" t="s">
        <v>1490</v>
      </c>
      <c r="H118" s="172" t="s">
        <v>1576</v>
      </c>
      <c r="I118" s="175" t="s">
        <v>1856</v>
      </c>
      <c r="J118" s="175"/>
      <c r="K118" s="172"/>
      <c r="L118" s="172" t="s">
        <v>1576</v>
      </c>
      <c r="M118" s="172" t="s">
        <v>1649</v>
      </c>
      <c r="N118" s="175">
        <v>20</v>
      </c>
      <c r="O118" s="171">
        <v>60</v>
      </c>
      <c r="P118" s="171">
        <v>20</v>
      </c>
      <c r="Q118" s="176" t="s">
        <v>1498</v>
      </c>
      <c r="R118" s="176" t="s">
        <v>842</v>
      </c>
      <c r="S118" s="177"/>
      <c r="T118" s="177"/>
      <c r="U118" s="177"/>
      <c r="V118" s="177"/>
      <c r="W118" s="177"/>
      <c r="X118" s="177"/>
      <c r="Y118" s="177">
        <v>1</v>
      </c>
      <c r="Z118" s="177">
        <v>20567245.710000001</v>
      </c>
      <c r="AA118" s="177">
        <v>4113449.14</v>
      </c>
      <c r="AB118" s="177">
        <v>1</v>
      </c>
      <c r="AC118" s="178">
        <v>20567245.714285713</v>
      </c>
      <c r="AD118" s="178">
        <v>16453796.57</v>
      </c>
      <c r="AE118" s="178"/>
      <c r="AF118" s="178"/>
      <c r="AG118" s="178"/>
      <c r="AH118" s="178"/>
      <c r="AI118" s="178"/>
      <c r="AJ118" s="178"/>
      <c r="AK118" s="177"/>
      <c r="AL118" s="178"/>
      <c r="AM118" s="178"/>
      <c r="AN118" s="178"/>
      <c r="AO118" s="178"/>
      <c r="AP118" s="178"/>
      <c r="AQ118" s="178"/>
      <c r="AR118" s="178"/>
      <c r="AS118" s="178"/>
      <c r="AT118" s="178">
        <f t="shared" si="14"/>
        <v>20567245.710000001</v>
      </c>
      <c r="AU118" s="178">
        <f t="shared" si="15"/>
        <v>23035315.195200004</v>
      </c>
      <c r="AV118" s="192" t="s">
        <v>1501</v>
      </c>
      <c r="AW118" s="172"/>
      <c r="AX118" s="172"/>
      <c r="AY118" s="172"/>
      <c r="AZ118" s="172"/>
      <c r="BA118" s="172"/>
      <c r="BB118" s="192"/>
      <c r="BC118" s="198"/>
      <c r="BD118" s="191"/>
      <c r="BE118" s="199"/>
      <c r="BF118" s="179" t="s">
        <v>1851</v>
      </c>
    </row>
    <row r="119" spans="1:58" s="179" customFormat="1" ht="27.75" customHeight="1" x14ac:dyDescent="0.25">
      <c r="A119" s="171" t="s">
        <v>1862</v>
      </c>
      <c r="B119" s="180" t="s">
        <v>1847</v>
      </c>
      <c r="C119" s="173" t="s">
        <v>1848</v>
      </c>
      <c r="D119" s="182" t="s">
        <v>1849</v>
      </c>
      <c r="E119" s="182" t="s">
        <v>831</v>
      </c>
      <c r="F119" s="182" t="s">
        <v>1794</v>
      </c>
      <c r="G119" s="174" t="s">
        <v>1490</v>
      </c>
      <c r="H119" s="172" t="s">
        <v>1576</v>
      </c>
      <c r="I119" s="175" t="s">
        <v>1857</v>
      </c>
      <c r="J119" s="175"/>
      <c r="K119" s="172"/>
      <c r="L119" s="172" t="s">
        <v>1576</v>
      </c>
      <c r="M119" s="172" t="s">
        <v>1649</v>
      </c>
      <c r="N119" s="175">
        <v>20</v>
      </c>
      <c r="O119" s="171">
        <v>60</v>
      </c>
      <c r="P119" s="171">
        <v>20</v>
      </c>
      <c r="Q119" s="176" t="s">
        <v>1498</v>
      </c>
      <c r="R119" s="176" t="s">
        <v>842</v>
      </c>
      <c r="S119" s="177"/>
      <c r="T119" s="177"/>
      <c r="U119" s="177"/>
      <c r="V119" s="177"/>
      <c r="W119" s="177"/>
      <c r="X119" s="177"/>
      <c r="Y119" s="177">
        <v>1</v>
      </c>
      <c r="Z119" s="177">
        <v>20567245.710000001</v>
      </c>
      <c r="AA119" s="177">
        <v>4113449.14</v>
      </c>
      <c r="AB119" s="177">
        <v>1</v>
      </c>
      <c r="AC119" s="178">
        <v>20567245.714285713</v>
      </c>
      <c r="AD119" s="178">
        <v>16453796.57</v>
      </c>
      <c r="AE119" s="178"/>
      <c r="AF119" s="178"/>
      <c r="AG119" s="178"/>
      <c r="AH119" s="178"/>
      <c r="AI119" s="178"/>
      <c r="AJ119" s="178"/>
      <c r="AK119" s="177"/>
      <c r="AL119" s="178"/>
      <c r="AM119" s="178"/>
      <c r="AN119" s="178"/>
      <c r="AO119" s="178"/>
      <c r="AP119" s="178"/>
      <c r="AQ119" s="178"/>
      <c r="AR119" s="178"/>
      <c r="AS119" s="178"/>
      <c r="AT119" s="178">
        <f t="shared" si="14"/>
        <v>20567245.710000001</v>
      </c>
      <c r="AU119" s="178">
        <f t="shared" si="15"/>
        <v>23035315.195200004</v>
      </c>
      <c r="AV119" s="192" t="s">
        <v>1501</v>
      </c>
      <c r="AW119" s="172"/>
      <c r="AX119" s="172"/>
      <c r="AY119" s="172"/>
      <c r="AZ119" s="172"/>
      <c r="BA119" s="172"/>
      <c r="BB119" s="192"/>
      <c r="BC119" s="198"/>
      <c r="BD119" s="191"/>
      <c r="BE119" s="199"/>
      <c r="BF119" s="179" t="s">
        <v>1851</v>
      </c>
    </row>
    <row r="120" spans="1:58" s="24" customFormat="1" ht="18" customHeight="1" x14ac:dyDescent="0.25">
      <c r="A120" s="71"/>
      <c r="B120" s="71" t="s">
        <v>1457</v>
      </c>
      <c r="C120" s="71"/>
      <c r="D120" s="71"/>
      <c r="E120" s="71"/>
      <c r="F120" s="71"/>
      <c r="G120" s="71"/>
      <c r="H120" s="71"/>
      <c r="I120" s="71"/>
      <c r="J120" s="71"/>
      <c r="K120" s="71"/>
      <c r="L120" s="71"/>
      <c r="M120" s="71"/>
      <c r="N120" s="36"/>
      <c r="O120" s="36"/>
      <c r="P120" s="36"/>
      <c r="Q120" s="71"/>
      <c r="R120" s="71"/>
      <c r="S120" s="76"/>
      <c r="T120" s="76"/>
      <c r="U120" s="76"/>
      <c r="V120" s="76"/>
      <c r="W120" s="76"/>
      <c r="X120" s="76"/>
      <c r="Y120" s="73"/>
      <c r="Z120" s="73"/>
      <c r="AA120" s="73"/>
      <c r="AB120" s="73"/>
      <c r="AC120" s="38"/>
      <c r="AD120" s="38"/>
      <c r="AE120" s="38"/>
      <c r="AF120" s="38"/>
      <c r="AG120" s="38"/>
      <c r="AH120" s="38"/>
      <c r="AI120" s="38"/>
      <c r="AJ120" s="38"/>
      <c r="AK120" s="73"/>
      <c r="AL120" s="38"/>
      <c r="AM120" s="38"/>
      <c r="AN120" s="38"/>
      <c r="AO120" s="38"/>
      <c r="AP120" s="38"/>
      <c r="AQ120" s="38"/>
      <c r="AR120" s="38"/>
      <c r="AS120" s="38"/>
      <c r="AT120" s="75">
        <f>SUM(AT60:AT119)</f>
        <v>12469637444.62919</v>
      </c>
      <c r="AU120" s="149">
        <f>SUM(AU60:AU119)</f>
        <v>13965993937.987101</v>
      </c>
      <c r="AV120" s="71"/>
      <c r="AW120" s="66"/>
      <c r="AX120" s="66"/>
      <c r="AY120" s="66"/>
      <c r="AZ120" s="66"/>
      <c r="BA120" s="71"/>
      <c r="BB120" s="66"/>
      <c r="BC120" s="66"/>
      <c r="BD120" s="66"/>
      <c r="BE120" s="66"/>
    </row>
    <row r="121" spans="1:58" s="24" customFormat="1" ht="18" customHeight="1" x14ac:dyDescent="0.25">
      <c r="A121" s="71"/>
      <c r="B121" s="71" t="s">
        <v>1456</v>
      </c>
      <c r="C121" s="71"/>
      <c r="D121" s="71"/>
      <c r="E121" s="71"/>
      <c r="F121" s="71"/>
      <c r="G121" s="71"/>
      <c r="H121" s="71"/>
      <c r="I121" s="71"/>
      <c r="J121" s="71"/>
      <c r="K121" s="71"/>
      <c r="L121" s="71"/>
      <c r="M121" s="71"/>
      <c r="N121" s="71"/>
      <c r="O121" s="71"/>
      <c r="P121" s="71"/>
      <c r="Q121" s="71"/>
      <c r="R121" s="71"/>
      <c r="S121" s="76"/>
      <c r="T121" s="76"/>
      <c r="U121" s="76"/>
      <c r="V121" s="76"/>
      <c r="W121" s="76"/>
      <c r="X121" s="76"/>
      <c r="Y121" s="73"/>
      <c r="Z121" s="73"/>
      <c r="AA121" s="73"/>
      <c r="AB121" s="71"/>
      <c r="AC121" s="71"/>
      <c r="AD121" s="71"/>
      <c r="AE121" s="71"/>
      <c r="AF121" s="71"/>
      <c r="AG121" s="71"/>
      <c r="AH121" s="71"/>
      <c r="AI121" s="71"/>
      <c r="AJ121" s="71"/>
      <c r="AK121" s="71"/>
      <c r="AL121" s="71"/>
      <c r="AM121" s="71"/>
      <c r="AN121" s="76"/>
      <c r="AO121" s="76"/>
      <c r="AP121" s="76"/>
      <c r="AQ121" s="76"/>
      <c r="AR121" s="76"/>
      <c r="AS121" s="76"/>
      <c r="AT121" s="75">
        <f>AT53+AT59+AT120</f>
        <v>97871451421.384903</v>
      </c>
      <c r="AU121" s="75">
        <f>AU53+AU59+AU120</f>
        <v>109616025591.95351</v>
      </c>
      <c r="AV121" s="71"/>
      <c r="AW121" s="66"/>
      <c r="AX121" s="66"/>
      <c r="AY121" s="66"/>
      <c r="AZ121" s="66"/>
      <c r="BA121" s="71"/>
      <c r="BB121" s="66"/>
      <c r="BC121" s="66"/>
      <c r="BD121" s="66"/>
      <c r="BE121" s="66"/>
    </row>
    <row r="122" spans="1:58" x14ac:dyDescent="0.25">
      <c r="AA122" s="67"/>
    </row>
    <row r="130" spans="26:37" x14ac:dyDescent="0.25">
      <c r="Z130" s="58"/>
      <c r="AA130" s="58"/>
      <c r="AB130" s="25"/>
      <c r="AK130" s="25"/>
    </row>
    <row r="131" spans="26:37" x14ac:dyDescent="0.25">
      <c r="Z131" s="58"/>
      <c r="AA131" s="58"/>
      <c r="AB131" s="25"/>
      <c r="AK131" s="25"/>
    </row>
    <row r="132" spans="26:37" x14ac:dyDescent="0.25">
      <c r="Z132" s="58"/>
      <c r="AA132" s="58"/>
      <c r="AB132" s="25"/>
      <c r="AK132" s="25"/>
    </row>
    <row r="133" spans="26:37" x14ac:dyDescent="0.25">
      <c r="Z133" s="58"/>
      <c r="AA133" s="58"/>
      <c r="AB133" s="25"/>
      <c r="AK133" s="25"/>
    </row>
    <row r="134" spans="26:37" x14ac:dyDescent="0.25">
      <c r="Z134" s="58"/>
      <c r="AA134" s="58"/>
      <c r="AB134" s="25"/>
      <c r="AK134" s="25"/>
    </row>
    <row r="135" spans="26:37" x14ac:dyDescent="0.25">
      <c r="Z135" s="58"/>
      <c r="AA135" s="58"/>
      <c r="AB135" s="25"/>
      <c r="AK135" s="25"/>
    </row>
    <row r="136" spans="26:37" x14ac:dyDescent="0.25">
      <c r="Z136" s="58"/>
      <c r="AA136" s="58"/>
      <c r="AB136" s="25"/>
      <c r="AK136" s="25"/>
    </row>
    <row r="137" spans="26:37" x14ac:dyDescent="0.25">
      <c r="Z137" s="58"/>
      <c r="AA137" s="58"/>
      <c r="AB137" s="25"/>
      <c r="AK137" s="25"/>
    </row>
    <row r="138" spans="26:37" x14ac:dyDescent="0.25">
      <c r="Z138" s="58"/>
      <c r="AA138" s="58"/>
      <c r="AB138" s="25"/>
      <c r="AK138" s="25"/>
    </row>
    <row r="139" spans="26:37" x14ac:dyDescent="0.25">
      <c r="Z139" s="58"/>
      <c r="AA139" s="58"/>
      <c r="AB139" s="25"/>
      <c r="AK139" s="25"/>
    </row>
  </sheetData>
  <autoFilter ref="A8:BE121"/>
  <dataConsolidate/>
  <mergeCells count="66">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C5:BC7"/>
    <mergeCell ref="BD5:BD7"/>
    <mergeCell ref="AW6:AW7"/>
    <mergeCell ref="AX6:AX7"/>
    <mergeCell ref="AW5:AX5"/>
    <mergeCell ref="BA5:BA7"/>
    <mergeCell ref="V5:X5"/>
    <mergeCell ref="BB5:BB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8">
    <dataValidation type="whole" allowBlank="1" showInputMessage="1" showErrorMessage="1" sqref="N9:N52 P9:P52 N53:P54 P55 N55 N96 JV96 TR96 ADN96 ANJ96 AXF96 BHB96 BQX96 CAT96 CKP96 CUL96 DEH96 DOD96 DXZ96 EHV96 ERR96 FBN96 FLJ96 FVF96 GFB96 GOX96 GYT96 HIP96 HSL96 ICH96 IMD96 IVZ96 JFV96 JPR96 JZN96 KJJ96 KTF96 LDB96 LMX96 LWT96 MGP96 MQL96 NAH96 NKD96 NTZ96 ODV96 ONR96 OXN96 PHJ96 PRF96 QBB96 QKX96 QUT96 REP96 ROL96 RYH96 SID96 SRZ96 TBV96 TLR96 TVN96 UFJ96 UPF96 UZB96 VIX96 VST96 WCP96 WML96 WWH96 P96 JX96 TT96 ADP96 ANL96 AXH96 BHD96 BQZ96 CAV96 CKR96 CUN96 DEJ96 DOF96 DYB96 EHX96 ERT96 FBP96 FLL96 FVH96 GFD96 GOZ96 GYV96 HIR96 HSN96 ICJ96 IMF96 IWB96 JFX96 JPT96 JZP96 KJL96 KTH96 LDD96 LMZ96 LWV96 MGR96 MQN96 NAJ96 NKF96 NUB96 ODX96 ONT96 OXP96 PHL96 PRH96 QBD96 QKZ96 QUV96 RER96 RON96 RYJ96 SIF96 SSB96 TBX96 TLT96 TVP96 UFL96 UPH96 UZD96 VIZ96 VSV96 WCR96 WMN96 WWJ96 KB102:KD102 TX102:TZ102 ADT102:ADV102 ANP102:ANR102 AXL102:AXN102 BHH102:BHJ102 BRD102:BRF102 CAZ102:CBB102 CKV102:CKX102 CUR102:CUT102 DEN102:DEP102 DOJ102:DOL102 DYF102:DYH102 EIB102:EID102 ERX102:ERZ102 FBT102:FBV102 FLP102:FLR102 FVL102:FVN102 GFH102:GFJ102 GPD102:GPF102 GYZ102:GZB102 HIV102:HIX102 HSR102:HST102 ICN102:ICP102 IMJ102:IML102 IWF102:IWH102 JGB102:JGD102 JPX102:JPZ102 JZT102:JZV102 KJP102:KJR102 KTL102:KTN102 LDH102:LDJ102 LND102:LNF102 LWZ102:LXB102 MGV102:MGX102 MQR102:MQT102 NAN102:NAP102 NKJ102:NKL102 NUF102:NUH102 OEB102:OED102 ONX102:ONZ102 OXT102:OXV102 PHP102:PHR102 PRL102:PRN102 QBH102:QBJ102 QLD102:QLF102 QUZ102:QVB102 REV102:REX102 ROR102:ROT102 RYN102:RYP102 SIJ102:SIL102 SSF102:SSH102 TCB102:TCD102 TLX102:TLZ102 TVT102:TVV102 UFP102:UFR102 UPL102:UPN102 UZH102:UZJ102 VJD102:VJF102 VSZ102:VTB102 WCV102:WCX102 WMR102:WMT102 WWN102:WWP102 WCJ99:WCL101 VSN99:VSP101 VIR99:VIT101 UYV99:UYX101 UOZ99:UPB101 UFD99:UFF101 TVH99:TVJ101 TLL99:TLN101 TBP99:TBR101 SRT99:SRV101 SHX99:SHZ101 RYB99:RYD101 ROF99:ROH101 REJ99:REL101 QUN99:QUP101 QKR99:QKT101 QAV99:QAX101 PQZ99:PRB101 PHD99:PHF101 OXH99:OXJ101 ONL99:ONN101 ODP99:ODR101 NTT99:NTV101 NJX99:NJZ101 NAB99:NAD101 MQF99:MQH101 MGJ99:MGL101 LWN99:LWP101 LMR99:LMT101 LCV99:LCX101 KSZ99:KTB101 KJD99:KJF101 JZH99:JZJ101 JPL99:JPN101 JFP99:JFR101 IVT99:IVV101 ILX99:ILZ101 ICB99:ICD101 HSF99:HSH101 HIJ99:HIL101 GYN99:GYP101 GOR99:GOT101 GEV99:GEX101 FUZ99:FVB101 FLD99:FLF101 FBH99:FBJ101 ERL99:ERN101 EHP99:EHR101 DXT99:DXV101 DNX99:DNZ101 DEB99:DED101 CUF99:CUH101 CKJ99:CKL101 CAN99:CAP101 BQR99:BQT101 BGV99:BGX101 AWZ99:AXB101 AND99:ANF101 ADH99:ADJ101 TL99:TN101 JP99:JR101 WWB99:WWD101 WMF99:WMH101 WML108:WMN108 WCP108:WCR108 VST108:VSV108 VIX108:VIZ108 UZB108:UZD108 UPF108:UPH108 UFJ108:UFL108 TVN108:TVP108 TLR108:TLT108 TBV108:TBX108 SRZ108:SSB108 SID108:SIF108 RYH108:RYJ108 ROL108:RON108 REP108:RER108 QUT108:QUV108 QKX108:QKZ108 QBB108:QBD108 PRF108:PRH108 PHJ108:PHL108 OXN108:OXP108 ONR108:ONT108 ODV108:ODX108 NTZ108:NUB108 NKD108:NKF108 NAH108:NAJ108 MQL108:MQN108 MGP108:MGR108 LWT108:LWV108 LMX108:LMZ108 LDB108:LDD108 KTF108:KTH108 KJJ108:KJL108 JZN108:JZP108 JPR108:JPT108 JFV108:JFX108 IVZ108:IWB108 IMD108:IMF108 ICH108:ICJ108 HSL108:HSN108 HIP108:HIR108 GYT108:GYV108 GOX108:GOZ108 GFB108:GFD108 FVF108:FVH108 FLJ108:FLL108 FBN108:FBP108 ERR108:ERT108 EHV108:EHX108 DXZ108:DYB108 DOD108:DOF108 DEH108:DEJ108 CUL108:CUN108 CKP108:CKR108 CAT108:CAV108 BQX108:BQZ108 BHB108:BHD108 AXF108:AXH108 ANJ108:ANL108 ADN108:ADP108 TR108:TT108 JV108:JX108 WWH108:WWJ108 TF103:TH111 TR111:TT111 ADB103:ADD111 ADN111:ADP111 AMX103:AMZ111 ANJ111:ANL111 AWT103:AWV111 AXF111:AXH111 BGP103:BGR111 BHB111:BHD111 BQL103:BQN111 BQX111:BQZ111 CAH103:CAJ111 CAT111:CAV111 CKD103:CKF111 CKP111:CKR111 CTZ103:CUB111 CUL111:CUN111 DDV103:DDX111 DEH111:DEJ111 DNR103:DNT111 DOD111:DOF111 DXN103:DXP111 DXZ111:DYB111 EHJ103:EHL111 EHV111:EHX111 ERF103:ERH111 ERR111:ERT111 FBB103:FBD111 FBN111:FBP111 FKX103:FKZ111 FLJ111:FLL111 FUT103:FUV111 FVF111:FVH111 GEP103:GER111 GFB111:GFD111 GOL103:GON111 GOX111:GOZ111 GYH103:GYJ111 GYT111:GYV111 HID103:HIF111 HIP111:HIR111 HRZ103:HSB111 HSL111:HSN111 IBV103:IBX111 ICH111:ICJ111 ILR103:ILT111 IMD111:IMF111 IVN103:IVP111 IVZ111:IWB111 JFJ103:JFL111 JFV111:JFX111 JPF103:JPH111 JPR111:JPT111 JZB103:JZD111 JZN111:JZP111 KIX103:KIZ111 KJJ111:KJL111 KST103:KSV111 KTF111:KTH111 LCP103:LCR111 LDB111:LDD111 LML103:LMN111 LMX111:LMZ111 LWH103:LWJ111 LWT111:LWV111 MGD103:MGF111 MGP111:MGR111 MPZ103:MQB111 MQL111:MQN111 MZV103:MZX111 NAH111:NAJ111 NJR103:NJT111 NKD111:NKF111 NTN103:NTP111 NTZ111:NUB111 ODJ103:ODL111 ODV111:ODX111 ONF103:ONH111 ONR111:ONT111 OXB103:OXD111 OXN111:OXP111 PGX103:PGZ111 PHJ111:PHL111 PQT103:PQV111 PRF111:PRH111 QAP103:QAR111 QBB111:QBD111 QKL103:QKN111 QKX111:QKZ111 QUH103:QUJ111 QUT111:QUV111 RED103:REF111 REP111:RER111 RNZ103:ROB111 ROL111:RON111 RXV103:RXX111 RYH111:RYJ111 SHR103:SHT111 SID111:SIF111 SRN103:SRP111 SRZ111:SSB111 TBJ103:TBL111 TBV111:TBX111 TLF103:TLH111 TLR111:TLT111 TVB103:TVD111 TVN111:TVP111 UEX103:UEZ111 UFJ111:UFL111 UOT103:UOV111 UPF111:UPH111 UYP103:UYR111 UZB111:UZD111 VIL103:VIN111 VIX111:VIZ111 VSH103:VSJ111 VST111:VSV111 WCD103:WCF111 WCP111:WCR111 WLZ103:WMB111 WML111:WMN111 WWH111:WWJ111 WVV103:WVX111 N120:P120 N97:P111 JJ103:JL111 N56:P95 JV111:JX111">
      <formula1>0</formula1>
      <formula2>100</formula2>
    </dataValidation>
    <dataValidation type="textLength" operator="equal" allowBlank="1" showInputMessage="1" showErrorMessage="1" error="БИН должен содержать 12 символов" sqref="AV59 AV53 AV120 KR96 UN96 AEJ96 AOF96 AYB96 BHX96 BRT96 CBP96 CLL96 CVH96 DFD96 DOZ96 DYV96 EIR96 ESN96 FCJ96 FMF96 FWB96 GFX96 GPT96 GZP96 HJL96 HTH96 IDD96 IMZ96 IWV96 JGR96 JQN96 KAJ96 KKF96 KUB96 LDX96 LNT96 LXP96 MHL96 MRH96 NBD96 NKZ96 NUV96 OER96 OON96 OYJ96 PIF96 PSB96 QBX96 QLT96 QVP96 RFL96 RPH96 RZD96 SIZ96 SSV96 TCR96 TMN96 TWJ96 UGF96 UQB96 UZX96 VJT96 VTP96 WDL96 WNH96 WXD96 AV92:AV98">
      <formula1>12</formula1>
    </dataValidation>
    <dataValidation type="custom" allowBlank="1" showInputMessage="1" showErrorMessage="1" sqref="KC96 TY96 ADU96 ANQ96 AXM96 BHI96 BRE96 CBA96 CKW96 CUS96 DEO96 DOK96 DYG96 EIC96 ERY96 FBU96 FLQ96 FVM96 GFI96 GPE96 GZA96 HIW96 HSS96 ICO96 IMK96 IWG96 JGC96 JPY96 JZU96 KJQ96 KTM96 LDI96 LNE96 LXA96 MGW96 MQS96 NAO96 NKK96 NUG96 OEC96 ONY96 OXU96 PHQ96 PRM96 QBI96 QLE96 QVA96 REW96 ROS96 RYO96 SIK96 SSG96 TCC96 TLY96 TVU96 UFQ96 UPM96 UZI96 VJE96 VTA96 WCW96 WMS96 WWO96 KI102 UE102 AEA102 ANW102 AXS102 BHO102 BRK102 CBG102 CLC102 CUY102 DEU102 DOQ102 DYM102 EII102 ESE102 FCA102 FLW102 FVS102 GFO102 GPK102 GZG102 HJC102 HSY102 ICU102 IMQ102 IWM102 JGI102 JQE102 KAA102 KJW102 KTS102 LDO102 LNK102 LXG102 MHC102 MQY102 NAU102 NKQ102 NUM102 OEI102 OOE102 OYA102 PHW102 PRS102 QBO102 QLK102 QVG102 RFC102 ROY102 RYU102 SIQ102 SSM102 TCI102 TME102 TWA102 UFW102 UPS102 UZO102 VJK102 VTG102 WDC102 WMY102 WWU102 AG102 WMM103 WCQ103 VSU103 VIY103 UZC103 UPG103 UFK103 TVO103 TLS103 TBW103 SSA103 SIE103 RYI103 ROM103 REQ103 QUU103 QKY103 QBC103 PRG103 PHK103 OXO103 ONS103 ODW103 NUA103 NKE103 NAI103 MQM103 MGQ103 LWU103 LMY103 LDC103 KTG103 KJK103 JZO103 JPS103 JFW103 IWA103 IME103 ICI103 HSM103 HIQ103 GYU103 GOY103 GFC103 FVG103 FLK103 FBO103 ERS103 EHW103 DYA103 DOE103 DEI103 CUM103 CKQ103 CAU103 BQY103 BHC103 AXG103 ANK103 ADO103 TS103 JW103 AA103 WWI103 JW99:JW101 TS99:TS101 ADO99:ADO101 ANK99:ANK101 AXG99:AXG101 BHC99:BHC101 BQY99:BQY101 CAU99:CAU101 CKQ99:CKQ101 CUM99:CUM101 DEI99:DEI101 DOE99:DOE101 DYA99:DYA101 EHW99:EHW101 ERS99:ERS101 FBO99:FBO101 FLK99:FLK101 FVG99:FVG101 GFC99:GFC101 GOY99:GOY101 GYU99:GYU101 HIQ99:HIQ101 HSM99:HSM101 ICI99:ICI101 IME99:IME101 IWA99:IWA101 JFW99:JFW101 JPS99:JPS101 JZO99:JZO101 KJK99:KJK101 KTG99:KTG101 LDC99:LDC101 LMY99:LMY101 LWU99:LWU101 MGQ99:MGQ101 MQM99:MQM101 NAI99:NAI101 NKE99:NKE101 NUA99:NUA101 ODW99:ODW101 ONS99:ONS101 OXO99:OXO101 PHK99:PHK101 PRG99:PRG101 QBC99:QBC101 QKY99:QKY101 QUU99:QUU101 REQ99:REQ101 ROM99:ROM101 RYI99:RYI101 SIE99:SIE101 SSA99:SSA101 TBW99:TBW101 TLS99:TLS101 TVO99:TVO101 UFK99:UFK101 UPG99:UPG101 UZC99:UZC101 VIY99:VIY101 VSU99:VSU101 WCQ99:WCQ101 WMM99:WMM101 WWI99:WWI101 WMY108 WWU108 KI108 UE108 AEA108 ANW108 AXS108 BHO108 BRK108 CBG108 CLC108 CUY108 DEU108 DOQ108 DYM108 EII108 ESE108 FCA108 FLW108 FVS108 GFO108 GPK108 GZG108 HJC108 HSY108 ICU108 IMQ108 IWM108 JGI108 JQE108 KAA108 KJW108 KTS108 LDO108 LNK108 LXG108 MHC108 MQY108 NAU108 NKQ108 NUM108 OEI108 OOE108 OYA108 PHW108 PRS108 QBO108 QLK108 QVG108 RFC108 ROY108 RYU108 SIQ108 SSM108 TCI108 TME108 TWA108 UFW108 UPS108 UZO108 VJK108 VTG108 WDC108 AA105:AA106 WCQ105:WCQ106 VSU105:VSU106 VIY105:VIY106 UZC105:UZC106 UPG105:UPG106 UFK105:UFK106 TVO105:TVO106 TLS105:TLS106 TBW105:TBW106 SSA105:SSA106 SIE105:SIE106 RYI105:RYI106 ROM105:ROM106 REQ105:REQ106 QUU105:QUU106 QKY105:QKY106 QBC105:QBC106 PRG105:PRG106 PHK105:PHK106 OXO105:OXO106 ONS105:ONS106 ODW105:ODW106 NUA105:NUA106 NKE105:NKE106 NAI105:NAI106 MQM105:MQM106 MGQ105:MGQ106 LWU105:LWU106 LMY105:LMY106 LDC105:LDC106 KTG105:KTG106 KJK105:KJK106 JZO105:JZO106 JPS105:JPS106 JFW105:JFW106 IWA105:IWA106 IME105:IME106 ICI105:ICI106 HSM105:HSM106 HIQ105:HIQ106 GYU105:GYU106 GOY105:GOY106 GFC105:GFC106 FVG105:FVG106 FLK105:FLK106 FBO105:FBO106 ERS105:ERS106 EHW105:EHW106 DYA105:DYA106 DOE105:DOE106 DEI105:DEI106 CUM105:CUM106 CKQ105:CKQ106 CAU105:CAU106 BQY105:BQY106 BHC105:BHC106 AXG105:AXG106 ANK105:ANK106 ADO105:ADO106 TS105:TS106 JW105:JW106 WWI105:WWI106 WMM105:WMM106 AG108 AA120 AEA111 ANW111 AXS111 BHO111 BRK111 CBG111 CLC111 CUY111 DEU111 DOQ111 DYM111 EII111 ESE111 FCA111 FLW111 FVS111 GFO111 GPK111 GZG111 HJC111 HSY111 ICU111 IMQ111 IWM111 JGI111 JQE111 KAA111 KJW111 KTS111 LDO111 LNK111 LXG111 MHC111 MQY111 NAU111 NKQ111 NUM111 OEI111 OOE111 OYA111 PHW111 PRS111 QBO111 QLK111 QVG111 RFC111 ROY111 RYU111 SIQ111 SSM111 TCI111 TME111 TWA111 UFW111 UPS111 UZO111 VJK111 VTG111 WDC111 WMY111 WWU111 KL111:KO111 UH111:UK111 AED111:AEG111 ANZ111:AOC111 AXV111:AXY111 BHR111:BHU111 BRN111:BRQ111 CBJ111:CBM111 CLF111:CLI111 CVB111:CVE111 DEX111:DFA111 DOT111:DOW111 DYP111:DYS111 EIL111:EIO111 ESH111:ESK111 FCD111:FCG111 FLZ111:FMC111 FVV111:FVY111 GFR111:GFU111 GPN111:GPQ111 GZJ111:GZM111 HJF111:HJI111 HTB111:HTE111 ICX111:IDA111 IMT111:IMW111 IWP111:IWS111 JGL111:JGO111 JQH111:JQK111 KAD111:KAG111 KJZ111:KKC111 KTV111:KTY111 LDR111:LDU111 LNN111:LNQ111 LXJ111:LXM111 MHF111:MHI111 MRB111:MRE111 NAX111:NBA111 NKT111:NKW111 NUP111:NUS111 OEL111:OEO111 OOH111:OOK111 OYD111:OYG111 PHZ111:PIC111 PRV111:PRY111 QBR111:QBU111 QLN111:QLQ111 QVJ111:QVM111 RFF111:RFI111 RPB111:RPE111 RYX111:RZA111 SIT111:SIW111 SSP111:SSS111 TCL111:TCO111 TMH111:TMK111 TWD111:TWG111 UFZ111:UGC111 UPV111:UPY111 UZR111:UZU111 VJN111:VJQ111 VTJ111:VTM111 WDF111:WDI111 WNB111:WNE111 WWX111:WXA111 AE111:AS111 KI111 AA9:AA101 WWL109:WWO110 AD109:AG110 AA109:AA110 WMP109:WMS110 WCT109:WCW110 VSX109:VTA110 VJB109:VJE110 UZF109:UZI110 UPJ109:UPM110 UFN109:UFQ110 TVR109:TVU110 TLV109:TLY110 TBZ109:TCC110 SSD109:SSG110 SIH109:SIK110 RYL109:RYO110 ROP109:ROS110 RET109:REW110 QUX109:QVA110 QLB109:QLE110 QBF109:QBI110 PRJ109:PRM110 PHN109:PHQ110 OXR109:OXU110 ONV109:ONY110 ODZ109:OEC110 NUD109:NUG110 NKH109:NKK110 NAL109:NAO110 MQP109:MQS110 MGT109:MGW110 LWX109:LXA110 LNB109:LNE110 LDF109:LDI110 KTJ109:KTM110 KJN109:KJQ110 JZR109:JZU110 JPV109:JPY110 JFZ109:JGC110 IWD109:IWG110 IMH109:IMK110 ICL109:ICO110 HSP109:HSS110 HIT109:HIW110 GYX109:GZA110 GPB109:GPE110 GFF109:GFI110 FVJ109:FVM110 FLN109:FLQ110 FBR109:FBU110 ERV109:ERY110 EHZ109:EIC110 DYD109:DYG110 DOH109:DOK110 DEL109:DEO110 CUP109:CUS110 CKT109:CKW110 CAX109:CBA110 BRB109:BRE110 BHF109:BHI110 AXJ109:AXM110 ANN109:ANQ110 ADR109:ADU110 TV109:TY110 JZ109:KC110 WWI109:WWI110 WMM109:WMM110 WCQ109:WCQ110 VSU109:VSU110 VIY109:VIY110 UZC109:UZC110 UPG109:UPG110 UFK109:UFK110 TVO109:TVO110 TLS109:TLS110 TBW109:TBW110 SSA109:SSA110 SIE109:SIE110 RYI109:RYI110 ROM109:ROM110 REQ109:REQ110 QUU109:QUU110 QKY109:QKY110 QBC109:QBC110 PRG109:PRG110 PHK109:PHK110 OXO109:OXO110 ONS109:ONS110 ODW109:ODW110 NUA109:NUA110 NKE109:NKE110 NAI109:NAI110 MQM109:MQM110 MGQ109:MGQ110 LWU109:LWU110 LMY109:LMY110 LDC109:LDC110 KTG109:KTG110 KJK109:KJK110 JZO109:JZO110 JPS109:JPS110 JFW109:JFW110 IWA109:IWA110 IME109:IME110 ICI109:ICI110 HSM109:HSM110 HIQ109:HIQ110 GYU109:GYU110 GOY109:GOY110 GFC109:GFC110 FVG109:FVG110 FLK109:FLK110 FBO109:FBO110 ERS109:ERS110 EHW109:EHW110 DYA109:DYA110 DOE109:DOE110 DEI109:DEI110 CUM109:CUM110 CKQ109:CKQ110 CAU109:CAU110 BQY109:BQY110 BHC109:BHC110 AXG109:AXG110 ANK109:ANK110 ADO109:ADO110 TS109:TS110 JW109:JW110 UE111">
      <formula1>Y9*Z9</formula1>
    </dataValidation>
    <dataValidation type="list" allowBlank="1" showInputMessage="1" showErrorMessage="1" sqref="R9:R52 JZ96 TV96 ADR96 ANN96 AXJ96 BHF96 BRB96 CAX96 CKT96 CUP96 DEL96 DOH96 DYD96 EHZ96 ERV96 FBR96 FLN96 FVJ96 GFF96 GPB96 GYX96 HIT96 HSP96 ICL96 IMH96 IWD96 JFZ96 JPV96 JZR96 KJN96 KTJ96 LDF96 LNB96 LWX96 MGT96 MQP96 NAL96 NKH96 NUD96 ODZ96 ONV96 OXR96 PHN96 PRJ96 QBF96 QLB96 QUX96 RET96 ROP96 RYL96 SIH96 SSD96 TBZ96 TLV96 TVR96 UFN96 UPJ96 UZF96 VJB96 VSX96 WCT96 WMP96 WWL96 Y102:AD102 UB102 ADX102 ANT102 AXP102 BHL102 BRH102 CBD102 CKZ102 CUV102 DER102 DON102 DYJ102 EIF102 ESB102 FBX102 FLT102 FVP102 GFL102 GPH102 GZD102 HIZ102 HSV102 ICR102 IMN102 IWJ102 JGF102 JQB102 JZX102 KJT102 KTP102 LDL102 LNH102 LXD102 MGZ102 MQV102 NAR102 NKN102 NUJ102 OEF102 OOB102 OXX102 PHT102 PRP102 QBL102 QLH102 QVD102 REZ102 ROV102 RYR102 SIN102 SSJ102 TCF102 TMB102 TVX102 UFT102 UPP102 UZL102 VJH102 VTD102 WCZ102 WMV102 WWR102 KF102 WMJ99:WMJ101 WCN99:WCN101 VSR99:VSR101 VIV99:VIV101 UYZ99:UYZ101 UPD99:UPD101 UFH99:UFH101 TVL99:TVL101 TLP99:TLP101 TBT99:TBT101 SRX99:SRX101 SIB99:SIB101 RYF99:RYF101 ROJ99:ROJ101 REN99:REN101 QUR99:QUR101 QKV99:QKV101 QAZ99:QAZ101 PRD99:PRD101 PHH99:PHH101 OXL99:OXL101 ONP99:ONP101 ODT99:ODT101 NTX99:NTX101 NKB99:NKB101 NAF99:NAF101 MQJ99:MQJ101 MGN99:MGN101 LWR99:LWR101 LMV99:LMV101 LCZ99:LCZ101 KTD99:KTD101 KJH99:KJH101 JZL99:JZL101 JPP99:JPP101 JFT99:JFT101 IVX99:IVX101 IMB99:IMB101 ICF99:ICF101 HSJ99:HSJ101 HIN99:HIN101 GYR99:GYR101 GOV99:GOV101 GEZ99:GEZ101 FVD99:FVD101 FLH99:FLH101 FBL99:FBL101 ERP99:ERP101 EHT99:EHT101 DXX99:DXX101 DOB99:DOB101 DEF99:DEF101 CUJ99:CUJ101 CKN99:CKN101 CAR99:CAR101 BQV99:BQV101 BGZ99:BGZ101 AXD99:AXD101 ANH99:ANH101 ADL99:ADL101 TP99:TP101 JT99:JT101 WWF99:WWF101 WWL108:WWR108 WMP108:WMV108 WCT108:WCZ108 VSX108:VTD108 VJB108:VJH108 UZF108:UZL108 UPJ108:UPP108 UFN108:UFT108 TVR108:TVX108 TLV108:TMB108 TBZ108:TCF108 SSD108:SSJ108 SIH108:SIN108 RYL108:RYR108 ROP108:ROV108 RET108:REZ108 QUX108:QVD108 QLB108:QLH108 QBF108:QBL108 PRJ108:PRP108 PHN108:PHT108 OXR108:OXX108 ONV108:OOB108 ODZ108:OEF108 NUD108:NUJ108 NKH108:NKN108 NAL108:NAR108 MQP108:MQV108 MGT108:MGZ108 LWX108:LXD108 LNB108:LNH108 LDF108:LDL108 KTJ108:KTP108 KJN108:KJT108 JZR108:JZX108 JPV108:JQB108 JFZ108:JGF108 IWD108:IWJ108 IMH108:IMN108 ICL108:ICR108 HSP108:HSV108 HIT108:HIZ108 GYX108:GZD108 GPB108:GPH108 GFF108:GFL108 FVJ108:FVP108 FLN108:FLT108 FBR108:FBX108 ERV108:ESB108 EHZ108:EIF108 DYD108:DYJ108 DOH108:DON108 DEL108:DER108 CUP108:CUV108 CKT108:CKZ108 CAX108:CBD108 BRB108:BRH108 BHF108:BHL108 AXJ108:AXP108 ANN108:ANT108 ADR108:ADX108 TV108:UB108 JZ108:KF108 Y108:AD108 TJ103:TP111 TV111:UB111 ADF103:ADL111 ADR111:ADX111 ANB103:ANH111 ANN111:ANT111 AWX103:AXD111 AXJ111:AXP111 BGT103:BGZ111 BHF111:BHL111 BQP103:BQV111 BRB111:BRH111 CAL103:CAR111 CAX111:CBD111 CKH103:CKN111 CKT111:CKZ111 CUD103:CUJ111 CUP111:CUV111 DDZ103:DEF111 DEL111:DER111 DNV103:DOB111 DOH111:DON111 DXR103:DXX111 DYD111:DYJ111 EHN103:EHT111 EHZ111:EIF111 ERJ103:ERP111 ERV111:ESB111 FBF103:FBL111 FBR111:FBX111 FLB103:FLH111 FLN111:FLT111 FUX103:FVD111 FVJ111:FVP111 GET103:GEZ111 GFF111:GFL111 GOP103:GOV111 GPB111:GPH111 GYL103:GYR111 GYX111:GZD111 HIH103:HIN111 HIT111:HIZ111 HSD103:HSJ111 HSP111:HSV111 IBZ103:ICF111 ICL111:ICR111 ILV103:IMB111 IMH111:IMN111 IVR103:IVX111 IWD111:IWJ111 JFN103:JFT111 JFZ111:JGF111 JPJ103:JPP111 JPV111:JQB111 JZF103:JZL111 JZR111:JZX111 KJB103:KJH111 KJN111:KJT111 KSX103:KTD111 KTJ111:KTP111 LCT103:LCZ111 LDF111:LDL111 LMP103:LMV111 LNB111:LNH111 LWL103:LWR111 LWX111:LXD111 MGH103:MGN111 MGT111:MGZ111 MQD103:MQJ111 MQP111:MQV111 MZZ103:NAF111 NAL111:NAR111 NJV103:NKB111 NKH111:NKN111 NTR103:NTX111 NUD111:NUJ111 ODN103:ODT111 ODZ111:OEF111 ONJ103:ONP111 ONV111:OOB111 OXF103:OXL111 OXR111:OXX111 PHB103:PHH111 PHN111:PHT111 PQX103:PRD111 PRJ111:PRP111 QAT103:QAZ111 QBF111:QBL111 QKP103:QKV111 QLB111:QLH111 QUL103:QUR111 QUX111:QVD111 REH103:REN111 RET111:REZ111 ROD103:ROJ111 ROP111:ROV111 RXZ103:RYF111 RYL111:RYR111 SHV103:SIB111 SIH111:SIN111 SRR103:SRX111 SSD111:SSJ111 TBN103:TBT111 TBZ111:TCF111 TLJ103:TLP111 TLV111:TMB111 TVF103:TVL111 TVR111:TVX111 UFB103:UFH111 UFN111:UFT111 UOX103:UPD111 UPJ111:UPP111 UYT103:UYZ111 UZF111:UZL111 VIP103:VIV111 VJB111:VJH111 VSL103:VSR111 VSX111:VTD111 WCH103:WCN111 WCT111:WCZ111 WMD103:WMJ111 WMP111:WMV111 WVZ103:WWF111 WWL111:WWR111 JN103:JT111 R53:X111 Y111:AD111 R120:X120 JZ111:KF111">
      <formula1>НДС</formula1>
    </dataValidation>
    <dataValidation type="custom" allowBlank="1" showInputMessage="1" showErrorMessage="1" sqref="AEN111:AES111 AOJ111:AOO111 AYF111:AYK111 BIB111:BIG111 BRX111:BSC111 CBT111:CBY111 CLP111:CLU111 CVL111:CVQ111 DFH111:DFM111 DPD111:DPI111 DYZ111:DZE111 EIV111:EJA111 ESR111:ESW111 FCN111:FCS111 FMJ111:FMO111 FWF111:FWK111 GGB111:GGG111 GPX111:GQC111 GZT111:GZY111 HJP111:HJU111 HTL111:HTQ111 IDH111:IDM111 IND111:INI111 IWZ111:IXE111 JGV111:JHA111 JQR111:JQW111 KAN111:KAS111 KKJ111:KKO111 KUF111:KUK111 LEB111:LEG111 LNX111:LOC111 LXT111:LXY111 MHP111:MHU111 MRL111:MRQ111 NBH111:NBM111 NLD111:NLI111 NUZ111:NVE111 OEV111:OFA111 OOR111:OOW111 OYN111:OYS111 PIJ111:PIO111 PSF111:PSK111 QCB111:QCG111 QLX111:QMC111 QVT111:QVY111 RFP111:RFU111 RPL111:RPQ111 RZH111:RZM111 SJD111:SJI111 SSZ111:STE111 TCV111:TDA111 TMR111:TMW111 TWN111:TWS111 UGJ111:UGO111 UQF111:UQK111 VAB111:VAG111 VJX111:VKC111 VTT111:VTY111 WDP111:WDU111 WNL111:WNQ111 WXH111:WXM111 KV111:LA111 AN109:AS110 WWV109:WXA110 WMZ109:WNE110 WDD109:WDI110 VTH109:VTM110 VJL109:VJQ110 UZP109:UZU110 UPT109:UPY110 UFX109:UGC110 TWB109:TWG110 TMF109:TMK110 TCJ109:TCO110 SSN109:SSS110 SIR109:SIW110 RYV109:RZA110 ROZ109:RPE110 RFD109:RFI110 QVH109:QVM110 QLL109:QLQ110 QBP109:QBU110 PRT109:PRY110 PHX109:PIC110 OYB109:OYG110 OOF109:OOK110 OEJ109:OEO110 NUN109:NUS110 NKR109:NKW110 NAV109:NBA110 MQZ109:MRE110 MHD109:MHI110 LXH109:LXM110 LNL109:LNQ110 LDP109:LDU110 KTT109:KTY110 KJX109:KKC110 KAB109:KAG110 JQF109:JQK110 JGJ109:JGO110 IWN109:IWS110 IMR109:IMW110 ICV109:IDA110 HSZ109:HTE110 HJD109:HJI110 GZH109:GZM110 GPL109:GPQ110 GFP109:GFU110 FVT109:FVY110 FLX109:FMC110 FCB109:FCG110 ESF109:ESK110 EIJ109:EIO110 DYN109:DYS110 DOR109:DOW110 DEV109:DFA110 CUZ109:CVE110 CLD109:CLI110 CBH109:CBM110 BRL109:BRQ110 BHP109:BHU110 AXT109:AXY110 ANX109:AOC110 AEB109:AEG110 UF109:UK110 KJ109:KO110 UR111:UW111">
      <formula1>AC109*AD109</formula1>
    </dataValidation>
    <dataValidation type="custom" allowBlank="1" showInputMessage="1" showErrorMessage="1" sqref="AZ111:BE111">
      <formula1>AC111*AD111</formula1>
    </dataValidation>
    <dataValidation type="custom" allowBlank="1" showInputMessage="1" showErrorMessage="1" sqref="AEH111:AEM111 AOD111:AOI111 AXZ111:AYE111 BHV111:BIA111 BRR111:BRW111 CBN111:CBS111 CLJ111:CLO111 CVF111:CVK111 DFB111:DFG111 DOX111:DPC111 DYT111:DYY111 EIP111:EIU111 ESL111:ESQ111 FCH111:FCM111 FMD111:FMI111 FVZ111:FWE111 GFV111:GGA111 GPR111:GPW111 GZN111:GZS111 HJJ111:HJO111 HTF111:HTK111 IDB111:IDG111 IMX111:INC111 IWT111:IWY111 JGP111:JGU111 JQL111:JQQ111 KAH111:KAM111 KKD111:KKI111 KTZ111:KUE111 LDV111:LEA111 LNR111:LNW111 LXN111:LXS111 MHJ111:MHO111 MRF111:MRK111 NBB111:NBG111 NKX111:NLC111 NUT111:NUY111 OEP111:OEU111 OOL111:OOQ111 OYH111:OYM111 PID111:PII111 PRZ111:PSE111 QBV111:QCA111 QLR111:QLW111 QVN111:QVS111 RFJ111:RFO111 RPF111:RPK111 RZB111:RZG111 SIX111:SJC111 SST111:SSY111 TCP111:TCU111 TML111:TMQ111 TWH111:TWM111 UGD111:UGI111 UPZ111:UQE111 UZV111:VAA111 VJR111:VJW111 VTN111:VTS111 WDJ111:WDO111 WNF111:WNK111 WXB111:WXG111 KP111:KU111 AH109:AM110 WWP109:WWU110 WMT109:WMY110 WCX109:WDC110 VTB109:VTG110 VJF109:VJK110 UZJ109:UZO110 UPN109:UPS110 UFR109:UFW110 TVV109:TWA110 TLZ109:TME110 TCD109:TCI110 SSH109:SSM110 SIL109:SIQ110 RYP109:RYU110 ROT109:ROY110 REX109:RFC110 QVB109:QVG110 QLF109:QLK110 QBJ109:QBO110 PRN109:PRS110 PHR109:PHW110 OXV109:OYA110 ONZ109:OOE110 OED109:OEI110 NUH109:NUM110 NKL109:NKQ110 NAP109:NAU110 MQT109:MQY110 MGX109:MHC110 LXB109:LXG110 LNF109:LNK110 LDJ109:LDO110 KTN109:KTS110 KJR109:KJW110 JZV109:KAA110 JPZ109:JQE110 JGD109:JGI110 IWH109:IWM110 IML109:IMQ110 ICP109:ICU110 HST109:HSY110 HIX109:HJC110 GZB109:GZG110 GPF109:GPK110 GFJ109:GFO110 FVN109:FVS110 FLR109:FLW110 FBV109:FCA110 ERZ109:ESE110 EID109:EII110 DYH109:DYM110 DOL109:DOQ110 DEP109:DEU110 CUT109:CUY110 CKX109:CLC110 CBB109:CBG110 BRF109:BRK110 BHJ109:BHO110 AXN109:AXS110 ANR109:ANW110 ADV109:AEA110 TZ109:UE110 KD109:KI110 UL111:UQ111">
      <formula1>AC109*AD109</formula1>
    </dataValidation>
    <dataValidation type="custom" allowBlank="1" showInputMessage="1" showErrorMessage="1" sqref="AT111:AY111">
      <formula1>AC111*AD111</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838</v>
      </c>
    </row>
    <row r="4" spans="2:2" x14ac:dyDescent="0.25">
      <c r="B4" t="s">
        <v>839</v>
      </c>
    </row>
    <row r="5" spans="2:2" x14ac:dyDescent="0.25">
      <c r="B5" t="s">
        <v>841</v>
      </c>
    </row>
    <row r="6" spans="2:2" x14ac:dyDescent="0.25">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839</v>
      </c>
    </row>
    <row r="4" spans="2:2" x14ac:dyDescent="0.25">
      <c r="B4" t="s">
        <v>841</v>
      </c>
    </row>
    <row r="5" spans="2:2" x14ac:dyDescent="0.25">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842</v>
      </c>
    </row>
    <row r="4" spans="2:2" x14ac:dyDescent="0.25">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211" t="s">
        <v>847</v>
      </c>
      <c r="B2" s="211"/>
      <c r="C2" s="211"/>
      <c r="D2" s="211"/>
      <c r="E2" s="211"/>
      <c r="F2" s="211"/>
      <c r="G2" s="211"/>
      <c r="H2" s="211"/>
      <c r="I2" s="211"/>
      <c r="J2" s="211"/>
      <c r="K2" s="211"/>
      <c r="L2" s="211"/>
      <c r="M2" s="211"/>
      <c r="N2" s="211"/>
    </row>
    <row r="3" spans="1:14" ht="15.75" thickBot="1" x14ac:dyDescent="0.3">
      <c r="A3" s="15" t="s">
        <v>848</v>
      </c>
    </row>
    <row r="4" spans="1:14" x14ac:dyDescent="0.25">
      <c r="A4" s="14" t="s">
        <v>924</v>
      </c>
    </row>
    <row r="5" spans="1:14" x14ac:dyDescent="0.25">
      <c r="A5" s="14" t="s">
        <v>925</v>
      </c>
    </row>
    <row r="6" spans="1:14" x14ac:dyDescent="0.25">
      <c r="A6" s="14" t="s">
        <v>926</v>
      </c>
    </row>
    <row r="7" spans="1:14" x14ac:dyDescent="0.25">
      <c r="A7" s="14" t="s">
        <v>927</v>
      </c>
    </row>
    <row r="8" spans="1:14" x14ac:dyDescent="0.25">
      <c r="A8" s="14" t="s">
        <v>928</v>
      </c>
    </row>
    <row r="9" spans="1:14" x14ac:dyDescent="0.25">
      <c r="A9" s="14" t="s">
        <v>929</v>
      </c>
    </row>
    <row r="10" spans="1:14" x14ac:dyDescent="0.25">
      <c r="A10" s="14" t="s">
        <v>930</v>
      </c>
    </row>
    <row r="11" spans="1:14" x14ac:dyDescent="0.25">
      <c r="A11" s="14" t="s">
        <v>931</v>
      </c>
    </row>
    <row r="12" spans="1:14" x14ac:dyDescent="0.25">
      <c r="A12" s="14" t="s">
        <v>932</v>
      </c>
    </row>
    <row r="13" spans="1:14" x14ac:dyDescent="0.25">
      <c r="A13" s="14" t="s">
        <v>933</v>
      </c>
    </row>
    <row r="14" spans="1:14" x14ac:dyDescent="0.25">
      <c r="A14" s="14" t="s">
        <v>934</v>
      </c>
    </row>
    <row r="15" spans="1:14" x14ac:dyDescent="0.25">
      <c r="A15" s="14" t="s">
        <v>935</v>
      </c>
    </row>
    <row r="16" spans="1:14" x14ac:dyDescent="0.25">
      <c r="A16" s="14" t="s">
        <v>936</v>
      </c>
    </row>
    <row r="17" spans="1:1" x14ac:dyDescent="0.25">
      <c r="A17" s="14" t="s">
        <v>937</v>
      </c>
    </row>
    <row r="18" spans="1:1" x14ac:dyDescent="0.25">
      <c r="A18" s="14" t="s">
        <v>938</v>
      </c>
    </row>
    <row r="19" spans="1:1" x14ac:dyDescent="0.25">
      <c r="A19" s="14" t="s">
        <v>939</v>
      </c>
    </row>
    <row r="20" spans="1:1" x14ac:dyDescent="0.25">
      <c r="A20" s="14" t="s">
        <v>940</v>
      </c>
    </row>
    <row r="21" spans="1:1" x14ac:dyDescent="0.25">
      <c r="A21" s="14" t="s">
        <v>941</v>
      </c>
    </row>
    <row r="22" spans="1:1" x14ac:dyDescent="0.25">
      <c r="A22" s="14" t="s">
        <v>942</v>
      </c>
    </row>
    <row r="23" spans="1:1" x14ac:dyDescent="0.25">
      <c r="A23" s="14" t="s">
        <v>943</v>
      </c>
    </row>
    <row r="24" spans="1:1" x14ac:dyDescent="0.25">
      <c r="A24" s="14" t="s">
        <v>944</v>
      </c>
    </row>
    <row r="25" spans="1:1" x14ac:dyDescent="0.25">
      <c r="A25" s="14" t="s">
        <v>945</v>
      </c>
    </row>
    <row r="26" spans="1:1" x14ac:dyDescent="0.25">
      <c r="A26" s="14" t="s">
        <v>946</v>
      </c>
    </row>
    <row r="27" spans="1:1" x14ac:dyDescent="0.25">
      <c r="A27" s="14" t="s">
        <v>947</v>
      </c>
    </row>
    <row r="28" spans="1:1" x14ac:dyDescent="0.25">
      <c r="A28" s="14" t="s">
        <v>948</v>
      </c>
    </row>
    <row r="29" spans="1:1" x14ac:dyDescent="0.25">
      <c r="A29" s="14" t="s">
        <v>949</v>
      </c>
    </row>
    <row r="30" spans="1:1" x14ac:dyDescent="0.25">
      <c r="A30" s="14" t="s">
        <v>950</v>
      </c>
    </row>
    <row r="31" spans="1:1" x14ac:dyDescent="0.25">
      <c r="A31" s="14" t="s">
        <v>951</v>
      </c>
    </row>
    <row r="32" spans="1:1" x14ac:dyDescent="0.25">
      <c r="A32" s="14" t="s">
        <v>952</v>
      </c>
    </row>
    <row r="33" spans="1:1" x14ac:dyDescent="0.25">
      <c r="A33" s="14" t="s">
        <v>953</v>
      </c>
    </row>
    <row r="34" spans="1:1" x14ac:dyDescent="0.25">
      <c r="A34" s="14" t="s">
        <v>954</v>
      </c>
    </row>
    <row r="35" spans="1:1" x14ac:dyDescent="0.25">
      <c r="A35" s="14" t="s">
        <v>955</v>
      </c>
    </row>
    <row r="36" spans="1:1" x14ac:dyDescent="0.25">
      <c r="A36" s="14" t="s">
        <v>956</v>
      </c>
    </row>
    <row r="37" spans="1:1" x14ac:dyDescent="0.25">
      <c r="A37" s="14" t="s">
        <v>957</v>
      </c>
    </row>
    <row r="38" spans="1:1" x14ac:dyDescent="0.25">
      <c r="A38" s="14" t="s">
        <v>958</v>
      </c>
    </row>
    <row r="39" spans="1:1" x14ac:dyDescent="0.25">
      <c r="A39" s="14" t="s">
        <v>959</v>
      </c>
    </row>
    <row r="40" spans="1:1" x14ac:dyDescent="0.25">
      <c r="A40" s="14" t="s">
        <v>960</v>
      </c>
    </row>
    <row r="41" spans="1:1" x14ac:dyDescent="0.25">
      <c r="A41" s="14" t="s">
        <v>961</v>
      </c>
    </row>
    <row r="42" spans="1:1" x14ac:dyDescent="0.25">
      <c r="A42" s="14" t="s">
        <v>962</v>
      </c>
    </row>
    <row r="43" spans="1:1" x14ac:dyDescent="0.25">
      <c r="A43" s="14" t="s">
        <v>963</v>
      </c>
    </row>
    <row r="44" spans="1:1" x14ac:dyDescent="0.25">
      <c r="A44" s="14" t="s">
        <v>964</v>
      </c>
    </row>
    <row r="45" spans="1:1" x14ac:dyDescent="0.25">
      <c r="A45" s="14" t="s">
        <v>965</v>
      </c>
    </row>
    <row r="46" spans="1:1" x14ac:dyDescent="0.25">
      <c r="A46" s="14" t="s">
        <v>966</v>
      </c>
    </row>
    <row r="47" spans="1:1" x14ac:dyDescent="0.25">
      <c r="A47" s="14" t="s">
        <v>967</v>
      </c>
    </row>
    <row r="48" spans="1:1" x14ac:dyDescent="0.25">
      <c r="A48" s="14" t="s">
        <v>968</v>
      </c>
    </row>
    <row r="49" spans="1:1" x14ac:dyDescent="0.25">
      <c r="A49" s="14" t="s">
        <v>969</v>
      </c>
    </row>
    <row r="50" spans="1:1" x14ac:dyDescent="0.25">
      <c r="A50" s="14" t="s">
        <v>970</v>
      </c>
    </row>
    <row r="51" spans="1:1" x14ac:dyDescent="0.25">
      <c r="A51" s="14" t="s">
        <v>971</v>
      </c>
    </row>
    <row r="52" spans="1:1" x14ac:dyDescent="0.25">
      <c r="A52" s="14" t="s">
        <v>972</v>
      </c>
    </row>
    <row r="53" spans="1:1" x14ac:dyDescent="0.25">
      <c r="A53" s="14" t="s">
        <v>973</v>
      </c>
    </row>
    <row r="54" spans="1:1" x14ac:dyDescent="0.25">
      <c r="A54" s="14" t="s">
        <v>974</v>
      </c>
    </row>
    <row r="55" spans="1:1" x14ac:dyDescent="0.25">
      <c r="A55" s="14" t="s">
        <v>975</v>
      </c>
    </row>
    <row r="56" spans="1:1" x14ac:dyDescent="0.25">
      <c r="A56" s="14" t="s">
        <v>976</v>
      </c>
    </row>
    <row r="57" spans="1:1" x14ac:dyDescent="0.25">
      <c r="A57" s="14" t="s">
        <v>977</v>
      </c>
    </row>
    <row r="58" spans="1:1" x14ac:dyDescent="0.25">
      <c r="A58" s="14" t="s">
        <v>978</v>
      </c>
    </row>
    <row r="59" spans="1:1" x14ac:dyDescent="0.25">
      <c r="A59" s="14" t="s">
        <v>979</v>
      </c>
    </row>
    <row r="60" spans="1:1" x14ac:dyDescent="0.25">
      <c r="A60" s="14" t="s">
        <v>980</v>
      </c>
    </row>
    <row r="61" spans="1:1" x14ac:dyDescent="0.25">
      <c r="A61" s="14" t="s">
        <v>981</v>
      </c>
    </row>
    <row r="62" spans="1:1" x14ac:dyDescent="0.25">
      <c r="A62" s="14" t="s">
        <v>982</v>
      </c>
    </row>
    <row r="63" spans="1:1" x14ac:dyDescent="0.25">
      <c r="A63" s="14" t="s">
        <v>983</v>
      </c>
    </row>
    <row r="64" spans="1:1" x14ac:dyDescent="0.25">
      <c r="A64" s="14" t="s">
        <v>984</v>
      </c>
    </row>
    <row r="65" spans="1:1" x14ac:dyDescent="0.25">
      <c r="A65" s="14" t="s">
        <v>985</v>
      </c>
    </row>
    <row r="66" spans="1:1" x14ac:dyDescent="0.25">
      <c r="A66" s="14" t="s">
        <v>986</v>
      </c>
    </row>
    <row r="67" spans="1:1" x14ac:dyDescent="0.25">
      <c r="A67" s="14" t="s">
        <v>987</v>
      </c>
    </row>
    <row r="68" spans="1:1" x14ac:dyDescent="0.25">
      <c r="A68" s="14" t="s">
        <v>988</v>
      </c>
    </row>
    <row r="69" spans="1:1" x14ac:dyDescent="0.25">
      <c r="A69" s="14" t="s">
        <v>989</v>
      </c>
    </row>
    <row r="70" spans="1:1" x14ac:dyDescent="0.25">
      <c r="A70" s="14" t="s">
        <v>990</v>
      </c>
    </row>
    <row r="71" spans="1:1" x14ac:dyDescent="0.25">
      <c r="A71" s="14" t="s">
        <v>991</v>
      </c>
    </row>
    <row r="72" spans="1:1" x14ac:dyDescent="0.25">
      <c r="A72" s="14" t="s">
        <v>992</v>
      </c>
    </row>
    <row r="73" spans="1:1" x14ac:dyDescent="0.25">
      <c r="A73" s="14" t="s">
        <v>993</v>
      </c>
    </row>
    <row r="74" spans="1:1" x14ac:dyDescent="0.25">
      <c r="A74" s="14" t="s">
        <v>994</v>
      </c>
    </row>
    <row r="75" spans="1:1" x14ac:dyDescent="0.25">
      <c r="A75" s="14" t="s">
        <v>995</v>
      </c>
    </row>
    <row r="76" spans="1:1" x14ac:dyDescent="0.25">
      <c r="A76" s="14" t="s">
        <v>996</v>
      </c>
    </row>
    <row r="77" spans="1:1" x14ac:dyDescent="0.25">
      <c r="A77" s="14" t="s">
        <v>997</v>
      </c>
    </row>
    <row r="78" spans="1:1" x14ac:dyDescent="0.25">
      <c r="A78" s="14" t="s">
        <v>998</v>
      </c>
    </row>
    <row r="79" spans="1:1" x14ac:dyDescent="0.25">
      <c r="A79" s="14" t="s">
        <v>999</v>
      </c>
    </row>
    <row r="80" spans="1:1" x14ac:dyDescent="0.25">
      <c r="A80" s="14" t="s">
        <v>1000</v>
      </c>
    </row>
    <row r="81" spans="1:1" x14ac:dyDescent="0.25">
      <c r="A81" s="14" t="s">
        <v>1001</v>
      </c>
    </row>
    <row r="82" spans="1:1" x14ac:dyDescent="0.25">
      <c r="A82" s="14" t="s">
        <v>1002</v>
      </c>
    </row>
    <row r="83" spans="1:1" x14ac:dyDescent="0.25">
      <c r="A83" s="14" t="s">
        <v>1003</v>
      </c>
    </row>
    <row r="84" spans="1:1" x14ac:dyDescent="0.25">
      <c r="A84" s="14" t="s">
        <v>1004</v>
      </c>
    </row>
    <row r="85" spans="1:1" x14ac:dyDescent="0.25">
      <c r="A85" s="14" t="s">
        <v>1005</v>
      </c>
    </row>
    <row r="86" spans="1:1" x14ac:dyDescent="0.25">
      <c r="A86" s="14" t="s">
        <v>1006</v>
      </c>
    </row>
    <row r="87" spans="1:1" x14ac:dyDescent="0.25">
      <c r="A87" s="14" t="s">
        <v>1007</v>
      </c>
    </row>
    <row r="88" spans="1:1" x14ac:dyDescent="0.25">
      <c r="A88" s="14" t="s">
        <v>1008</v>
      </c>
    </row>
    <row r="89" spans="1:1" x14ac:dyDescent="0.25">
      <c r="A89" s="14" t="s">
        <v>1009</v>
      </c>
    </row>
    <row r="90" spans="1:1" x14ac:dyDescent="0.25">
      <c r="A90" s="14" t="s">
        <v>1010</v>
      </c>
    </row>
    <row r="91" spans="1:1" x14ac:dyDescent="0.25">
      <c r="A91" s="14" t="s">
        <v>1011</v>
      </c>
    </row>
    <row r="92" spans="1:1" x14ac:dyDescent="0.25">
      <c r="A92" s="14" t="s">
        <v>1012</v>
      </c>
    </row>
    <row r="93" spans="1:1" x14ac:dyDescent="0.25">
      <c r="A93" s="14" t="s">
        <v>1013</v>
      </c>
    </row>
    <row r="94" spans="1:1" x14ac:dyDescent="0.25">
      <c r="A94" s="14" t="s">
        <v>1014</v>
      </c>
    </row>
    <row r="95" spans="1:1" x14ac:dyDescent="0.25">
      <c r="A95" s="14" t="s">
        <v>1015</v>
      </c>
    </row>
    <row r="96" spans="1:1" x14ac:dyDescent="0.25">
      <c r="A96" s="14" t="s">
        <v>1016</v>
      </c>
    </row>
    <row r="97" spans="1:1" x14ac:dyDescent="0.25">
      <c r="A97" s="14" t="s">
        <v>1017</v>
      </c>
    </row>
    <row r="98" spans="1:1" x14ac:dyDescent="0.25">
      <c r="A98" s="14" t="s">
        <v>1018</v>
      </c>
    </row>
    <row r="99" spans="1:1" x14ac:dyDescent="0.25">
      <c r="A99" s="14" t="s">
        <v>1019</v>
      </c>
    </row>
    <row r="100" spans="1:1" x14ac:dyDescent="0.25">
      <c r="A100" s="14" t="s">
        <v>1020</v>
      </c>
    </row>
    <row r="101" spans="1:1" x14ac:dyDescent="0.25">
      <c r="A101" s="14" t="s">
        <v>1021</v>
      </c>
    </row>
    <row r="102" spans="1:1" x14ac:dyDescent="0.25">
      <c r="A102" s="14" t="s">
        <v>1022</v>
      </c>
    </row>
    <row r="103" spans="1:1" x14ac:dyDescent="0.25">
      <c r="A103" s="14" t="s">
        <v>1023</v>
      </c>
    </row>
    <row r="104" spans="1:1" x14ac:dyDescent="0.25">
      <c r="A104" s="14" t="s">
        <v>1024</v>
      </c>
    </row>
    <row r="105" spans="1:1" x14ac:dyDescent="0.25">
      <c r="A105" s="14" t="s">
        <v>1025</v>
      </c>
    </row>
    <row r="106" spans="1:1" x14ac:dyDescent="0.25">
      <c r="A106" s="14" t="s">
        <v>1026</v>
      </c>
    </row>
    <row r="107" spans="1:1" x14ac:dyDescent="0.25">
      <c r="A107" s="14" t="s">
        <v>1027</v>
      </c>
    </row>
    <row r="108" spans="1:1" x14ac:dyDescent="0.25">
      <c r="A108" s="14" t="s">
        <v>1028</v>
      </c>
    </row>
    <row r="109" spans="1:1" x14ac:dyDescent="0.25">
      <c r="A109" s="14" t="s">
        <v>1029</v>
      </c>
    </row>
    <row r="110" spans="1:1" x14ac:dyDescent="0.25">
      <c r="A110" s="14" t="s">
        <v>1030</v>
      </c>
    </row>
    <row r="111" spans="1:1" x14ac:dyDescent="0.25">
      <c r="A111" s="14" t="s">
        <v>1031</v>
      </c>
    </row>
    <row r="112" spans="1:1" x14ac:dyDescent="0.25">
      <c r="A112" s="14" t="s">
        <v>1032</v>
      </c>
    </row>
    <row r="113" spans="1:1" x14ac:dyDescent="0.25">
      <c r="A113" s="14" t="s">
        <v>1033</v>
      </c>
    </row>
    <row r="114" spans="1:1" x14ac:dyDescent="0.25">
      <c r="A114" s="14" t="s">
        <v>1034</v>
      </c>
    </row>
    <row r="115" spans="1:1" x14ac:dyDescent="0.25">
      <c r="A115" s="14" t="s">
        <v>1035</v>
      </c>
    </row>
    <row r="116" spans="1:1" x14ac:dyDescent="0.25">
      <c r="A116" s="14" t="s">
        <v>1036</v>
      </c>
    </row>
    <row r="117" spans="1:1" x14ac:dyDescent="0.25">
      <c r="A117" s="14" t="s">
        <v>1037</v>
      </c>
    </row>
    <row r="118" spans="1:1" x14ac:dyDescent="0.25">
      <c r="A118" s="14" t="s">
        <v>1038</v>
      </c>
    </row>
    <row r="119" spans="1:1" x14ac:dyDescent="0.25">
      <c r="A119" s="14" t="s">
        <v>1039</v>
      </c>
    </row>
    <row r="120" spans="1:1" x14ac:dyDescent="0.25">
      <c r="A120" s="14" t="s">
        <v>1040</v>
      </c>
    </row>
    <row r="121" spans="1:1" x14ac:dyDescent="0.25">
      <c r="A121" s="14" t="s">
        <v>1041</v>
      </c>
    </row>
    <row r="122" spans="1:1" x14ac:dyDescent="0.25">
      <c r="A122" s="14" t="s">
        <v>1042</v>
      </c>
    </row>
    <row r="123" spans="1:1" x14ac:dyDescent="0.25">
      <c r="A123" s="14" t="s">
        <v>1043</v>
      </c>
    </row>
    <row r="124" spans="1:1" x14ac:dyDescent="0.25">
      <c r="A124" s="14" t="s">
        <v>1044</v>
      </c>
    </row>
    <row r="125" spans="1:1" x14ac:dyDescent="0.25">
      <c r="A125" s="14" t="s">
        <v>1045</v>
      </c>
    </row>
    <row r="126" spans="1:1" x14ac:dyDescent="0.25">
      <c r="A126" s="14" t="s">
        <v>1046</v>
      </c>
    </row>
    <row r="127" spans="1:1" x14ac:dyDescent="0.25">
      <c r="A127" s="14" t="s">
        <v>1047</v>
      </c>
    </row>
    <row r="128" spans="1:1" x14ac:dyDescent="0.25">
      <c r="A128" s="14" t="s">
        <v>1048</v>
      </c>
    </row>
    <row r="129" spans="1:1" x14ac:dyDescent="0.25">
      <c r="A129" s="14" t="s">
        <v>1049</v>
      </c>
    </row>
    <row r="130" spans="1:1" x14ac:dyDescent="0.25">
      <c r="A130" s="14" t="s">
        <v>1050</v>
      </c>
    </row>
    <row r="131" spans="1:1" x14ac:dyDescent="0.25">
      <c r="A131" s="14" t="s">
        <v>1051</v>
      </c>
    </row>
    <row r="132" spans="1:1" x14ac:dyDescent="0.25">
      <c r="A132" s="14" t="s">
        <v>1052</v>
      </c>
    </row>
    <row r="133" spans="1:1" x14ac:dyDescent="0.25">
      <c r="A133" s="14" t="s">
        <v>1053</v>
      </c>
    </row>
    <row r="134" spans="1:1" x14ac:dyDescent="0.25">
      <c r="A134" s="14" t="s">
        <v>1054</v>
      </c>
    </row>
    <row r="135" spans="1:1" x14ac:dyDescent="0.25">
      <c r="A135" s="14" t="s">
        <v>1055</v>
      </c>
    </row>
    <row r="136" spans="1:1" x14ac:dyDescent="0.25">
      <c r="A136" s="14" t="s">
        <v>1056</v>
      </c>
    </row>
    <row r="137" spans="1:1" x14ac:dyDescent="0.25">
      <c r="A137" s="14" t="s">
        <v>1057</v>
      </c>
    </row>
    <row r="138" spans="1:1" x14ac:dyDescent="0.25">
      <c r="A138" s="14" t="s">
        <v>1058</v>
      </c>
    </row>
    <row r="139" spans="1:1" x14ac:dyDescent="0.25">
      <c r="A139" s="14" t="s">
        <v>1059</v>
      </c>
    </row>
    <row r="140" spans="1:1" x14ac:dyDescent="0.25">
      <c r="A140" s="14" t="s">
        <v>1060</v>
      </c>
    </row>
    <row r="141" spans="1:1" x14ac:dyDescent="0.25">
      <c r="A141" s="14" t="s">
        <v>1061</v>
      </c>
    </row>
    <row r="142" spans="1:1" x14ac:dyDescent="0.25">
      <c r="A142" s="14" t="s">
        <v>1062</v>
      </c>
    </row>
    <row r="143" spans="1:1" x14ac:dyDescent="0.25">
      <c r="A143" s="14" t="s">
        <v>1063</v>
      </c>
    </row>
    <row r="144" spans="1:1" x14ac:dyDescent="0.25">
      <c r="A144" s="14" t="s">
        <v>1064</v>
      </c>
    </row>
    <row r="145" spans="1:1" x14ac:dyDescent="0.25">
      <c r="A145" s="14" t="s">
        <v>1065</v>
      </c>
    </row>
    <row r="146" spans="1:1" x14ac:dyDescent="0.25">
      <c r="A146" s="14" t="s">
        <v>1066</v>
      </c>
    </row>
    <row r="147" spans="1:1" x14ac:dyDescent="0.25">
      <c r="A147" s="14" t="s">
        <v>1067</v>
      </c>
    </row>
    <row r="148" spans="1:1" x14ac:dyDescent="0.25">
      <c r="A148" s="14" t="s">
        <v>1068</v>
      </c>
    </row>
    <row r="149" spans="1:1" x14ac:dyDescent="0.25">
      <c r="A149" s="14" t="s">
        <v>1069</v>
      </c>
    </row>
    <row r="150" spans="1:1" x14ac:dyDescent="0.25">
      <c r="A150" s="14" t="s">
        <v>1070</v>
      </c>
    </row>
    <row r="151" spans="1:1" x14ac:dyDescent="0.25">
      <c r="A151" s="14" t="s">
        <v>1071</v>
      </c>
    </row>
    <row r="152" spans="1:1" x14ac:dyDescent="0.25">
      <c r="A152" s="14" t="s">
        <v>1072</v>
      </c>
    </row>
    <row r="153" spans="1:1" x14ac:dyDescent="0.25">
      <c r="A153" s="14" t="s">
        <v>1073</v>
      </c>
    </row>
    <row r="154" spans="1:1" x14ac:dyDescent="0.25">
      <c r="A154" s="14" t="s">
        <v>1074</v>
      </c>
    </row>
    <row r="155" spans="1:1" x14ac:dyDescent="0.25">
      <c r="A155" s="14" t="s">
        <v>1075</v>
      </c>
    </row>
    <row r="156" spans="1:1" x14ac:dyDescent="0.25">
      <c r="A156" s="14" t="s">
        <v>1076</v>
      </c>
    </row>
    <row r="157" spans="1:1" x14ac:dyDescent="0.25">
      <c r="A157" s="14" t="s">
        <v>1077</v>
      </c>
    </row>
    <row r="158" spans="1:1" x14ac:dyDescent="0.25">
      <c r="A158" s="14" t="s">
        <v>1078</v>
      </c>
    </row>
    <row r="159" spans="1:1" x14ac:dyDescent="0.25">
      <c r="A159" s="14" t="s">
        <v>1079</v>
      </c>
    </row>
    <row r="160" spans="1:1" x14ac:dyDescent="0.25">
      <c r="A160" s="14" t="s">
        <v>1080</v>
      </c>
    </row>
    <row r="161" spans="1:1" x14ac:dyDescent="0.25">
      <c r="A161" s="14" t="s">
        <v>1081</v>
      </c>
    </row>
    <row r="162" spans="1:1" x14ac:dyDescent="0.25">
      <c r="A162" s="14" t="s">
        <v>1082</v>
      </c>
    </row>
    <row r="163" spans="1:1" x14ac:dyDescent="0.25">
      <c r="A163" s="14" t="s">
        <v>1083</v>
      </c>
    </row>
    <row r="164" spans="1:1" x14ac:dyDescent="0.25">
      <c r="A164" s="14" t="s">
        <v>1084</v>
      </c>
    </row>
    <row r="165" spans="1:1" x14ac:dyDescent="0.25">
      <c r="A165" s="14" t="s">
        <v>1085</v>
      </c>
    </row>
    <row r="166" spans="1:1" x14ac:dyDescent="0.25">
      <c r="A166" s="14" t="s">
        <v>1086</v>
      </c>
    </row>
    <row r="167" spans="1:1" x14ac:dyDescent="0.25">
      <c r="A167" s="14" t="s">
        <v>1087</v>
      </c>
    </row>
    <row r="168" spans="1:1" x14ac:dyDescent="0.25">
      <c r="A168" s="14" t="s">
        <v>1088</v>
      </c>
    </row>
    <row r="169" spans="1:1" x14ac:dyDescent="0.25">
      <c r="A169" s="14" t="s">
        <v>1089</v>
      </c>
    </row>
    <row r="170" spans="1:1" x14ac:dyDescent="0.25">
      <c r="A170" s="14" t="s">
        <v>1090</v>
      </c>
    </row>
    <row r="171" spans="1:1" x14ac:dyDescent="0.25">
      <c r="A171" s="14" t="s">
        <v>1091</v>
      </c>
    </row>
    <row r="172" spans="1:1" x14ac:dyDescent="0.25">
      <c r="A172" s="14" t="s">
        <v>1092</v>
      </c>
    </row>
    <row r="173" spans="1:1" x14ac:dyDescent="0.25">
      <c r="A173" s="14" t="s">
        <v>1093</v>
      </c>
    </row>
    <row r="174" spans="1:1" x14ac:dyDescent="0.25">
      <c r="A174" s="14" t="s">
        <v>1094</v>
      </c>
    </row>
    <row r="175" spans="1:1" x14ac:dyDescent="0.25">
      <c r="A175" s="14" t="s">
        <v>1095</v>
      </c>
    </row>
    <row r="176" spans="1:1" x14ac:dyDescent="0.25">
      <c r="A176" s="14" t="s">
        <v>1096</v>
      </c>
    </row>
    <row r="177" spans="1:1" x14ac:dyDescent="0.25">
      <c r="A177" s="14" t="s">
        <v>1097</v>
      </c>
    </row>
    <row r="178" spans="1:1" x14ac:dyDescent="0.25">
      <c r="A178" s="14" t="s">
        <v>1098</v>
      </c>
    </row>
    <row r="179" spans="1:1" x14ac:dyDescent="0.25">
      <c r="A179" s="14" t="s">
        <v>1099</v>
      </c>
    </row>
    <row r="180" spans="1:1" x14ac:dyDescent="0.25">
      <c r="A180" s="14" t="s">
        <v>1100</v>
      </c>
    </row>
    <row r="181" spans="1:1" x14ac:dyDescent="0.25">
      <c r="A181" s="14" t="s">
        <v>1101</v>
      </c>
    </row>
    <row r="182" spans="1:1" x14ac:dyDescent="0.25">
      <c r="A182" s="14" t="s">
        <v>1102</v>
      </c>
    </row>
    <row r="183" spans="1:1" x14ac:dyDescent="0.25">
      <c r="A183" s="14" t="s">
        <v>1103</v>
      </c>
    </row>
    <row r="184" spans="1:1" x14ac:dyDescent="0.25">
      <c r="A184" s="14" t="s">
        <v>1104</v>
      </c>
    </row>
    <row r="185" spans="1:1" x14ac:dyDescent="0.25">
      <c r="A185" s="14" t="s">
        <v>1105</v>
      </c>
    </row>
    <row r="186" spans="1:1" x14ac:dyDescent="0.25">
      <c r="A186" s="14" t="s">
        <v>1106</v>
      </c>
    </row>
    <row r="187" spans="1:1" x14ac:dyDescent="0.25">
      <c r="A187" s="14" t="s">
        <v>1107</v>
      </c>
    </row>
    <row r="188" spans="1:1" x14ac:dyDescent="0.25">
      <c r="A188" s="14" t="s">
        <v>1108</v>
      </c>
    </row>
    <row r="189" spans="1:1" x14ac:dyDescent="0.25">
      <c r="A189" s="14" t="s">
        <v>1109</v>
      </c>
    </row>
    <row r="190" spans="1:1" x14ac:dyDescent="0.25">
      <c r="A190" s="14" t="s">
        <v>1110</v>
      </c>
    </row>
    <row r="191" spans="1:1" x14ac:dyDescent="0.25">
      <c r="A191" s="14" t="s">
        <v>1111</v>
      </c>
    </row>
    <row r="192" spans="1:1" x14ac:dyDescent="0.25">
      <c r="A192" s="14" t="s">
        <v>1112</v>
      </c>
    </row>
    <row r="193" spans="1:1" x14ac:dyDescent="0.25">
      <c r="A193" s="14" t="s">
        <v>1113</v>
      </c>
    </row>
    <row r="194" spans="1:1" x14ac:dyDescent="0.25">
      <c r="A194" s="14" t="s">
        <v>1114</v>
      </c>
    </row>
    <row r="195" spans="1:1" x14ac:dyDescent="0.25">
      <c r="A195" s="14" t="s">
        <v>1115</v>
      </c>
    </row>
    <row r="196" spans="1:1" x14ac:dyDescent="0.25">
      <c r="A196" s="14" t="s">
        <v>1116</v>
      </c>
    </row>
    <row r="197" spans="1:1" x14ac:dyDescent="0.25">
      <c r="A197" s="14" t="s">
        <v>1117</v>
      </c>
    </row>
    <row r="198" spans="1:1" x14ac:dyDescent="0.25">
      <c r="A198" s="14" t="s">
        <v>1118</v>
      </c>
    </row>
    <row r="199" spans="1:1" x14ac:dyDescent="0.25">
      <c r="A199" s="14" t="s">
        <v>1119</v>
      </c>
    </row>
    <row r="200" spans="1:1" x14ac:dyDescent="0.25">
      <c r="A200" s="14" t="s">
        <v>1120</v>
      </c>
    </row>
    <row r="201" spans="1:1" x14ac:dyDescent="0.25">
      <c r="A201" s="14" t="s">
        <v>1121</v>
      </c>
    </row>
    <row r="202" spans="1:1" x14ac:dyDescent="0.25">
      <c r="A202" s="14" t="s">
        <v>1122</v>
      </c>
    </row>
    <row r="203" spans="1:1" x14ac:dyDescent="0.25">
      <c r="A203" s="14" t="s">
        <v>1123</v>
      </c>
    </row>
    <row r="204" spans="1:1" x14ac:dyDescent="0.25">
      <c r="A204" s="14" t="s">
        <v>1124</v>
      </c>
    </row>
    <row r="205" spans="1:1" x14ac:dyDescent="0.25">
      <c r="A205" s="14" t="s">
        <v>1125</v>
      </c>
    </row>
    <row r="206" spans="1:1" x14ac:dyDescent="0.25">
      <c r="A206" s="14" t="s">
        <v>1126</v>
      </c>
    </row>
    <row r="207" spans="1:1" x14ac:dyDescent="0.25">
      <c r="A207" s="14" t="s">
        <v>1127</v>
      </c>
    </row>
    <row r="208" spans="1:1" x14ac:dyDescent="0.25">
      <c r="A208" s="14" t="s">
        <v>1128</v>
      </c>
    </row>
    <row r="209" spans="1:1" x14ac:dyDescent="0.25">
      <c r="A209" s="14" t="s">
        <v>1129</v>
      </c>
    </row>
    <row r="210" spans="1:1" x14ac:dyDescent="0.25">
      <c r="A210" s="14" t="s">
        <v>1130</v>
      </c>
    </row>
    <row r="211" spans="1:1" x14ac:dyDescent="0.25">
      <c r="A211" s="14" t="s">
        <v>1131</v>
      </c>
    </row>
    <row r="212" spans="1:1" x14ac:dyDescent="0.25">
      <c r="A212" s="14" t="s">
        <v>1132</v>
      </c>
    </row>
    <row r="213" spans="1:1" x14ac:dyDescent="0.25">
      <c r="A213" s="14" t="s">
        <v>1133</v>
      </c>
    </row>
    <row r="214" spans="1:1" x14ac:dyDescent="0.25">
      <c r="A214" s="14" t="s">
        <v>1134</v>
      </c>
    </row>
    <row r="215" spans="1:1" x14ac:dyDescent="0.25">
      <c r="A215" s="14" t="s">
        <v>1135</v>
      </c>
    </row>
    <row r="216" spans="1:1" x14ac:dyDescent="0.25">
      <c r="A216" s="14" t="s">
        <v>1136</v>
      </c>
    </row>
    <row r="217" spans="1:1" x14ac:dyDescent="0.25">
      <c r="A217" s="14" t="s">
        <v>1137</v>
      </c>
    </row>
    <row r="218" spans="1:1" x14ac:dyDescent="0.25">
      <c r="A218" s="14" t="s">
        <v>1138</v>
      </c>
    </row>
    <row r="219" spans="1:1" x14ac:dyDescent="0.25">
      <c r="A219" s="14" t="s">
        <v>1139</v>
      </c>
    </row>
    <row r="220" spans="1:1" x14ac:dyDescent="0.25">
      <c r="A220" s="14" t="s">
        <v>1140</v>
      </c>
    </row>
    <row r="221" spans="1:1" x14ac:dyDescent="0.25">
      <c r="A221" s="14" t="s">
        <v>1141</v>
      </c>
    </row>
    <row r="222" spans="1:1" x14ac:dyDescent="0.25">
      <c r="A222" s="14" t="s">
        <v>1142</v>
      </c>
    </row>
    <row r="223" spans="1:1" x14ac:dyDescent="0.25">
      <c r="A223" s="14" t="s">
        <v>1143</v>
      </c>
    </row>
    <row r="224" spans="1:1" x14ac:dyDescent="0.25">
      <c r="A224" s="14" t="s">
        <v>1144</v>
      </c>
    </row>
    <row r="225" spans="1:1" x14ac:dyDescent="0.25">
      <c r="A225" s="14" t="s">
        <v>1145</v>
      </c>
    </row>
    <row r="226" spans="1:1" x14ac:dyDescent="0.25">
      <c r="A226" s="14" t="s">
        <v>1146</v>
      </c>
    </row>
    <row r="227" spans="1:1" x14ac:dyDescent="0.25">
      <c r="A227" s="14" t="s">
        <v>1147</v>
      </c>
    </row>
    <row r="228" spans="1:1" x14ac:dyDescent="0.25">
      <c r="A228" s="14" t="s">
        <v>1148</v>
      </c>
    </row>
    <row r="229" spans="1:1" x14ac:dyDescent="0.25">
      <c r="A229" s="14" t="s">
        <v>1149</v>
      </c>
    </row>
    <row r="230" spans="1:1" x14ac:dyDescent="0.25">
      <c r="A230" s="14" t="s">
        <v>1150</v>
      </c>
    </row>
    <row r="231" spans="1:1" x14ac:dyDescent="0.25">
      <c r="A231" s="14" t="s">
        <v>1151</v>
      </c>
    </row>
    <row r="232" spans="1:1" x14ac:dyDescent="0.25">
      <c r="A232" s="14" t="s">
        <v>1152</v>
      </c>
    </row>
    <row r="233" spans="1:1" x14ac:dyDescent="0.25">
      <c r="A233" s="14" t="s">
        <v>1153</v>
      </c>
    </row>
    <row r="234" spans="1:1" x14ac:dyDescent="0.25">
      <c r="A234" s="14" t="s">
        <v>1154</v>
      </c>
    </row>
    <row r="235" spans="1:1" x14ac:dyDescent="0.25">
      <c r="A235" s="14" t="s">
        <v>1155</v>
      </c>
    </row>
    <row r="236" spans="1:1" x14ac:dyDescent="0.25">
      <c r="A236" s="14" t="s">
        <v>1156</v>
      </c>
    </row>
    <row r="237" spans="1:1" x14ac:dyDescent="0.25">
      <c r="A237" s="14" t="s">
        <v>1157</v>
      </c>
    </row>
    <row r="238" spans="1:1" x14ac:dyDescent="0.25">
      <c r="A238" s="14" t="s">
        <v>1158</v>
      </c>
    </row>
    <row r="239" spans="1:1" x14ac:dyDescent="0.25">
      <c r="A239" s="14" t="s">
        <v>1159</v>
      </c>
    </row>
    <row r="240" spans="1:1" x14ac:dyDescent="0.25">
      <c r="A240" s="14" t="s">
        <v>1160</v>
      </c>
    </row>
    <row r="241" spans="1:1" x14ac:dyDescent="0.25">
      <c r="A241" s="14" t="s">
        <v>1161</v>
      </c>
    </row>
    <row r="242" spans="1:1" x14ac:dyDescent="0.25">
      <c r="A242" s="14" t="s">
        <v>1162</v>
      </c>
    </row>
    <row r="243" spans="1:1" x14ac:dyDescent="0.25">
      <c r="A243" s="14" t="s">
        <v>1163</v>
      </c>
    </row>
    <row r="244" spans="1:1" x14ac:dyDescent="0.25">
      <c r="A244" s="14" t="s">
        <v>1164</v>
      </c>
    </row>
    <row r="245" spans="1:1" x14ac:dyDescent="0.25">
      <c r="A245" s="14" t="s">
        <v>1165</v>
      </c>
    </row>
    <row r="246" spans="1:1" x14ac:dyDescent="0.25">
      <c r="A246" s="14" t="s">
        <v>1166</v>
      </c>
    </row>
    <row r="247" spans="1:1" x14ac:dyDescent="0.25">
      <c r="A247" s="14" t="s">
        <v>1167</v>
      </c>
    </row>
    <row r="248" spans="1:1" x14ac:dyDescent="0.25">
      <c r="A248" s="14" t="s">
        <v>1168</v>
      </c>
    </row>
    <row r="249" spans="1:1" x14ac:dyDescent="0.25">
      <c r="A249" s="14" t="s">
        <v>1169</v>
      </c>
    </row>
    <row r="250" spans="1:1" x14ac:dyDescent="0.25">
      <c r="A250" s="14" t="s">
        <v>1170</v>
      </c>
    </row>
    <row r="251" spans="1:1" x14ac:dyDescent="0.25">
      <c r="A251" s="14" t="s">
        <v>1171</v>
      </c>
    </row>
    <row r="252" spans="1:1" x14ac:dyDescent="0.25">
      <c r="A252" s="14" t="s">
        <v>1172</v>
      </c>
    </row>
    <row r="253" spans="1:1" x14ac:dyDescent="0.25">
      <c r="A253" s="14" t="s">
        <v>1173</v>
      </c>
    </row>
    <row r="254" spans="1:1" x14ac:dyDescent="0.25">
      <c r="A254" s="14" t="s">
        <v>1174</v>
      </c>
    </row>
    <row r="255" spans="1:1" x14ac:dyDescent="0.25">
      <c r="A255" s="14" t="s">
        <v>1175</v>
      </c>
    </row>
    <row r="256" spans="1:1" x14ac:dyDescent="0.25">
      <c r="A256" s="14" t="s">
        <v>1176</v>
      </c>
    </row>
    <row r="257" spans="1:1" x14ac:dyDescent="0.25">
      <c r="A257" s="14" t="s">
        <v>1177</v>
      </c>
    </row>
    <row r="258" spans="1:1" x14ac:dyDescent="0.25">
      <c r="A258" s="14" t="s">
        <v>1178</v>
      </c>
    </row>
    <row r="259" spans="1:1" x14ac:dyDescent="0.25">
      <c r="A259" s="14" t="s">
        <v>1179</v>
      </c>
    </row>
    <row r="260" spans="1:1" x14ac:dyDescent="0.25">
      <c r="A260" s="14" t="s">
        <v>1180</v>
      </c>
    </row>
    <row r="261" spans="1:1" x14ac:dyDescent="0.25">
      <c r="A261" s="14" t="s">
        <v>1181</v>
      </c>
    </row>
    <row r="262" spans="1:1" x14ac:dyDescent="0.25">
      <c r="A262" s="14" t="s">
        <v>1182</v>
      </c>
    </row>
    <row r="263" spans="1:1" x14ac:dyDescent="0.25">
      <c r="A263" s="14" t="s">
        <v>1183</v>
      </c>
    </row>
    <row r="264" spans="1:1" x14ac:dyDescent="0.25">
      <c r="A264" s="14" t="s">
        <v>1184</v>
      </c>
    </row>
    <row r="265" spans="1:1" x14ac:dyDescent="0.25">
      <c r="A265" s="14" t="s">
        <v>1185</v>
      </c>
    </row>
    <row r="266" spans="1:1" x14ac:dyDescent="0.25">
      <c r="A266" s="14" t="s">
        <v>1186</v>
      </c>
    </row>
    <row r="267" spans="1:1" x14ac:dyDescent="0.25">
      <c r="A267" s="14" t="s">
        <v>1187</v>
      </c>
    </row>
    <row r="268" spans="1:1" x14ac:dyDescent="0.25">
      <c r="A268" s="14" t="s">
        <v>1188</v>
      </c>
    </row>
    <row r="269" spans="1:1" x14ac:dyDescent="0.25">
      <c r="A269" s="14" t="s">
        <v>1189</v>
      </c>
    </row>
    <row r="270" spans="1:1" x14ac:dyDescent="0.25">
      <c r="A270" s="14" t="s">
        <v>1190</v>
      </c>
    </row>
    <row r="271" spans="1:1" x14ac:dyDescent="0.25">
      <c r="A271" s="14" t="s">
        <v>1191</v>
      </c>
    </row>
    <row r="272" spans="1:1" x14ac:dyDescent="0.25">
      <c r="A272" s="14" t="s">
        <v>1192</v>
      </c>
    </row>
    <row r="273" spans="1:1" x14ac:dyDescent="0.25">
      <c r="A273" s="14" t="s">
        <v>1193</v>
      </c>
    </row>
    <row r="274" spans="1:1" x14ac:dyDescent="0.25">
      <c r="A274" s="14" t="s">
        <v>1194</v>
      </c>
    </row>
    <row r="275" spans="1:1" x14ac:dyDescent="0.25">
      <c r="A275" s="14" t="s">
        <v>1195</v>
      </c>
    </row>
    <row r="276" spans="1:1" x14ac:dyDescent="0.25">
      <c r="A276" s="14" t="s">
        <v>1196</v>
      </c>
    </row>
    <row r="277" spans="1:1" x14ac:dyDescent="0.25">
      <c r="A277" s="14" t="s">
        <v>1197</v>
      </c>
    </row>
    <row r="278" spans="1:1" x14ac:dyDescent="0.25">
      <c r="A278" s="14" t="s">
        <v>1198</v>
      </c>
    </row>
    <row r="279" spans="1:1" x14ac:dyDescent="0.25">
      <c r="A279" s="14" t="s">
        <v>1199</v>
      </c>
    </row>
    <row r="280" spans="1:1" x14ac:dyDescent="0.25">
      <c r="A280" s="14" t="s">
        <v>1200</v>
      </c>
    </row>
    <row r="281" spans="1:1" x14ac:dyDescent="0.25">
      <c r="A281" s="14" t="s">
        <v>1201</v>
      </c>
    </row>
    <row r="282" spans="1:1" x14ac:dyDescent="0.25">
      <c r="A282" s="14" t="s">
        <v>1202</v>
      </c>
    </row>
    <row r="283" spans="1:1" x14ac:dyDescent="0.25">
      <c r="A283" s="14" t="s">
        <v>1203</v>
      </c>
    </row>
    <row r="284" spans="1:1" x14ac:dyDescent="0.25">
      <c r="A284" s="14" t="s">
        <v>1204</v>
      </c>
    </row>
    <row r="285" spans="1:1" x14ac:dyDescent="0.25">
      <c r="A285" s="14" t="s">
        <v>1205</v>
      </c>
    </row>
    <row r="286" spans="1:1" x14ac:dyDescent="0.25">
      <c r="A286" s="14" t="s">
        <v>1206</v>
      </c>
    </row>
    <row r="287" spans="1:1" x14ac:dyDescent="0.25">
      <c r="A287" s="14" t="s">
        <v>1207</v>
      </c>
    </row>
    <row r="288" spans="1:1" x14ac:dyDescent="0.25">
      <c r="A288" s="14" t="s">
        <v>1208</v>
      </c>
    </row>
    <row r="289" spans="1:1" x14ac:dyDescent="0.25">
      <c r="A289" s="14" t="s">
        <v>1209</v>
      </c>
    </row>
    <row r="290" spans="1:1" x14ac:dyDescent="0.25">
      <c r="A290" s="14" t="s">
        <v>1210</v>
      </c>
    </row>
    <row r="291" spans="1:1" x14ac:dyDescent="0.25">
      <c r="A291" s="14" t="s">
        <v>1211</v>
      </c>
    </row>
    <row r="292" spans="1:1" x14ac:dyDescent="0.25">
      <c r="A292" s="14" t="s">
        <v>1212</v>
      </c>
    </row>
    <row r="293" spans="1:1" x14ac:dyDescent="0.25">
      <c r="A293" s="14" t="s">
        <v>1213</v>
      </c>
    </row>
    <row r="294" spans="1:1" x14ac:dyDescent="0.25">
      <c r="A294" s="14" t="s">
        <v>1214</v>
      </c>
    </row>
    <row r="295" spans="1:1" x14ac:dyDescent="0.25">
      <c r="A295" s="14" t="s">
        <v>1215</v>
      </c>
    </row>
    <row r="296" spans="1:1" x14ac:dyDescent="0.25">
      <c r="A296" s="14" t="s">
        <v>1216</v>
      </c>
    </row>
    <row r="297" spans="1:1" x14ac:dyDescent="0.25">
      <c r="A297" s="14" t="s">
        <v>1217</v>
      </c>
    </row>
    <row r="298" spans="1:1" x14ac:dyDescent="0.25">
      <c r="A298" s="14" t="s">
        <v>1218</v>
      </c>
    </row>
    <row r="299" spans="1:1" x14ac:dyDescent="0.25">
      <c r="A299" s="14" t="s">
        <v>1219</v>
      </c>
    </row>
    <row r="300" spans="1:1" x14ac:dyDescent="0.25">
      <c r="A300" s="14" t="s">
        <v>1220</v>
      </c>
    </row>
    <row r="301" spans="1:1" x14ac:dyDescent="0.25">
      <c r="A301" s="14" t="s">
        <v>1221</v>
      </c>
    </row>
    <row r="302" spans="1:1" x14ac:dyDescent="0.25">
      <c r="A302" s="14" t="s">
        <v>1222</v>
      </c>
    </row>
    <row r="303" spans="1:1" x14ac:dyDescent="0.25">
      <c r="A303" s="14" t="s">
        <v>1223</v>
      </c>
    </row>
    <row r="304" spans="1:1" x14ac:dyDescent="0.25">
      <c r="A304" s="14" t="s">
        <v>1224</v>
      </c>
    </row>
    <row r="305" spans="1:1" x14ac:dyDescent="0.25">
      <c r="A305" s="14" t="s">
        <v>1225</v>
      </c>
    </row>
    <row r="306" spans="1:1" x14ac:dyDescent="0.25">
      <c r="A306" s="14" t="s">
        <v>1226</v>
      </c>
    </row>
    <row r="307" spans="1:1" x14ac:dyDescent="0.25">
      <c r="A307" s="14" t="s">
        <v>1227</v>
      </c>
    </row>
    <row r="308" spans="1:1" x14ac:dyDescent="0.25">
      <c r="A308" s="14" t="s">
        <v>1228</v>
      </c>
    </row>
    <row r="309" spans="1:1" x14ac:dyDescent="0.25">
      <c r="A309" s="14" t="s">
        <v>1229</v>
      </c>
    </row>
    <row r="310" spans="1:1" x14ac:dyDescent="0.25">
      <c r="A310" s="14" t="s">
        <v>1230</v>
      </c>
    </row>
    <row r="311" spans="1:1" x14ac:dyDescent="0.25">
      <c r="A311" s="14" t="s">
        <v>1231</v>
      </c>
    </row>
    <row r="312" spans="1:1" x14ac:dyDescent="0.25">
      <c r="A312" s="14" t="s">
        <v>1232</v>
      </c>
    </row>
    <row r="313" spans="1:1" x14ac:dyDescent="0.25">
      <c r="A313" s="14" t="s">
        <v>1233</v>
      </c>
    </row>
    <row r="314" spans="1:1" x14ac:dyDescent="0.25">
      <c r="A314" s="14" t="s">
        <v>1234</v>
      </c>
    </row>
    <row r="315" spans="1:1" x14ac:dyDescent="0.25">
      <c r="A315" s="14" t="s">
        <v>1235</v>
      </c>
    </row>
    <row r="316" spans="1:1" x14ac:dyDescent="0.25">
      <c r="A316" s="14" t="s">
        <v>1236</v>
      </c>
    </row>
    <row r="317" spans="1:1" x14ac:dyDescent="0.25">
      <c r="A317" s="14" t="s">
        <v>1237</v>
      </c>
    </row>
    <row r="318" spans="1:1" x14ac:dyDescent="0.25">
      <c r="A318" s="14" t="s">
        <v>1238</v>
      </c>
    </row>
    <row r="319" spans="1:1" x14ac:dyDescent="0.25">
      <c r="A319" s="14" t="s">
        <v>1239</v>
      </c>
    </row>
    <row r="320" spans="1:1" x14ac:dyDescent="0.25">
      <c r="A320" s="14" t="s">
        <v>1240</v>
      </c>
    </row>
    <row r="321" spans="1:1" x14ac:dyDescent="0.25">
      <c r="A321" s="14" t="s">
        <v>1241</v>
      </c>
    </row>
    <row r="322" spans="1:1" x14ac:dyDescent="0.25">
      <c r="A322" s="14" t="s">
        <v>1242</v>
      </c>
    </row>
    <row r="323" spans="1:1" x14ac:dyDescent="0.25">
      <c r="A323" s="14" t="s">
        <v>1243</v>
      </c>
    </row>
    <row r="324" spans="1:1" x14ac:dyDescent="0.25">
      <c r="A324" s="14" t="s">
        <v>1244</v>
      </c>
    </row>
    <row r="325" spans="1:1" x14ac:dyDescent="0.25">
      <c r="A325" s="14" t="s">
        <v>1245</v>
      </c>
    </row>
    <row r="326" spans="1:1" x14ac:dyDescent="0.25">
      <c r="A326" s="14" t="s">
        <v>1246</v>
      </c>
    </row>
    <row r="327" spans="1:1" x14ac:dyDescent="0.25">
      <c r="A327" s="14" t="s">
        <v>1247</v>
      </c>
    </row>
    <row r="328" spans="1:1" x14ac:dyDescent="0.25">
      <c r="A328" s="14" t="s">
        <v>1248</v>
      </c>
    </row>
    <row r="329" spans="1:1" x14ac:dyDescent="0.25">
      <c r="A329" s="14" t="s">
        <v>1249</v>
      </c>
    </row>
    <row r="330" spans="1:1" x14ac:dyDescent="0.25">
      <c r="A330" s="14" t="s">
        <v>1250</v>
      </c>
    </row>
    <row r="331" spans="1:1" x14ac:dyDescent="0.25">
      <c r="A331" s="14" t="s">
        <v>1251</v>
      </c>
    </row>
    <row r="332" spans="1:1" x14ac:dyDescent="0.25">
      <c r="A332" s="14" t="s">
        <v>1252</v>
      </c>
    </row>
    <row r="333" spans="1:1" x14ac:dyDescent="0.25">
      <c r="A333" s="14" t="s">
        <v>1253</v>
      </c>
    </row>
    <row r="334" spans="1:1" x14ac:dyDescent="0.25">
      <c r="A334" s="14" t="s">
        <v>1254</v>
      </c>
    </row>
    <row r="335" spans="1:1" x14ac:dyDescent="0.25">
      <c r="A335" s="14" t="s">
        <v>1255</v>
      </c>
    </row>
    <row r="336" spans="1:1" x14ac:dyDescent="0.25">
      <c r="A336" s="14" t="s">
        <v>1256</v>
      </c>
    </row>
    <row r="337" spans="1:1" x14ac:dyDescent="0.25">
      <c r="A337" s="14" t="s">
        <v>1257</v>
      </c>
    </row>
    <row r="338" spans="1:1" x14ac:dyDescent="0.25">
      <c r="A338" s="14" t="s">
        <v>1258</v>
      </c>
    </row>
    <row r="339" spans="1:1" x14ac:dyDescent="0.25">
      <c r="A339" s="14" t="s">
        <v>1259</v>
      </c>
    </row>
    <row r="340" spans="1:1" x14ac:dyDescent="0.25">
      <c r="A340" s="14" t="s">
        <v>1260</v>
      </c>
    </row>
    <row r="341" spans="1:1" x14ac:dyDescent="0.25">
      <c r="A341" s="14" t="s">
        <v>1261</v>
      </c>
    </row>
    <row r="342" spans="1:1" x14ac:dyDescent="0.25">
      <c r="A342" s="14" t="s">
        <v>1262</v>
      </c>
    </row>
    <row r="343" spans="1:1" x14ac:dyDescent="0.25">
      <c r="A343" s="14" t="s">
        <v>1263</v>
      </c>
    </row>
    <row r="344" spans="1:1" x14ac:dyDescent="0.25">
      <c r="A344" s="14" t="s">
        <v>1264</v>
      </c>
    </row>
    <row r="345" spans="1:1" x14ac:dyDescent="0.25">
      <c r="A345" s="14" t="s">
        <v>1265</v>
      </c>
    </row>
    <row r="346" spans="1:1" x14ac:dyDescent="0.25">
      <c r="A346" s="14" t="s">
        <v>1266</v>
      </c>
    </row>
    <row r="347" spans="1:1" x14ac:dyDescent="0.25">
      <c r="A347" s="14" t="s">
        <v>1267</v>
      </c>
    </row>
    <row r="348" spans="1:1" x14ac:dyDescent="0.25">
      <c r="A348" s="14" t="s">
        <v>1268</v>
      </c>
    </row>
    <row r="349" spans="1:1" x14ac:dyDescent="0.25">
      <c r="A349" s="14" t="s">
        <v>1269</v>
      </c>
    </row>
    <row r="350" spans="1:1" x14ac:dyDescent="0.25">
      <c r="A350" s="14" t="s">
        <v>1270</v>
      </c>
    </row>
    <row r="351" spans="1:1" x14ac:dyDescent="0.25">
      <c r="A351" s="14" t="s">
        <v>1271</v>
      </c>
    </row>
    <row r="352" spans="1:1" x14ac:dyDescent="0.25">
      <c r="A352" s="14" t="s">
        <v>1272</v>
      </c>
    </row>
    <row r="353" spans="1:1" x14ac:dyDescent="0.25">
      <c r="A353" s="14" t="s">
        <v>1273</v>
      </c>
    </row>
    <row r="354" spans="1:1" x14ac:dyDescent="0.25">
      <c r="A354" s="14" t="s">
        <v>1274</v>
      </c>
    </row>
    <row r="355" spans="1:1" x14ac:dyDescent="0.25">
      <c r="A355" s="14" t="s">
        <v>1275</v>
      </c>
    </row>
    <row r="356" spans="1:1" x14ac:dyDescent="0.25">
      <c r="A356" s="14" t="s">
        <v>1276</v>
      </c>
    </row>
    <row r="357" spans="1:1" x14ac:dyDescent="0.25">
      <c r="A357" s="14" t="s">
        <v>1277</v>
      </c>
    </row>
    <row r="358" spans="1:1" x14ac:dyDescent="0.25">
      <c r="A358" s="14" t="s">
        <v>1278</v>
      </c>
    </row>
    <row r="359" spans="1:1" x14ac:dyDescent="0.25">
      <c r="A359" s="14" t="s">
        <v>1279</v>
      </c>
    </row>
    <row r="360" spans="1:1" x14ac:dyDescent="0.25">
      <c r="A360" s="14" t="s">
        <v>1280</v>
      </c>
    </row>
    <row r="361" spans="1:1" x14ac:dyDescent="0.25">
      <c r="A361" s="14" t="s">
        <v>1281</v>
      </c>
    </row>
    <row r="362" spans="1:1" x14ac:dyDescent="0.25">
      <c r="A362" s="14" t="s">
        <v>1282</v>
      </c>
    </row>
    <row r="363" spans="1:1" x14ac:dyDescent="0.25">
      <c r="A363" s="14" t="s">
        <v>1283</v>
      </c>
    </row>
    <row r="364" spans="1:1" x14ac:dyDescent="0.25">
      <c r="A364" s="14" t="s">
        <v>1284</v>
      </c>
    </row>
    <row r="365" spans="1:1" x14ac:dyDescent="0.25">
      <c r="A365" s="14" t="s">
        <v>1285</v>
      </c>
    </row>
    <row r="366" spans="1:1" x14ac:dyDescent="0.25">
      <c r="A366" s="14" t="s">
        <v>1286</v>
      </c>
    </row>
    <row r="367" spans="1:1" x14ac:dyDescent="0.25">
      <c r="A367" s="14" t="s">
        <v>1287</v>
      </c>
    </row>
    <row r="368" spans="1:1" x14ac:dyDescent="0.25">
      <c r="A368" s="14" t="s">
        <v>1288</v>
      </c>
    </row>
    <row r="369" spans="1:1" x14ac:dyDescent="0.25">
      <c r="A369" s="14" t="s">
        <v>1289</v>
      </c>
    </row>
    <row r="370" spans="1:1" x14ac:dyDescent="0.25">
      <c r="A370" s="14" t="s">
        <v>1290</v>
      </c>
    </row>
    <row r="371" spans="1:1" x14ac:dyDescent="0.25">
      <c r="A371" s="14" t="s">
        <v>1291</v>
      </c>
    </row>
    <row r="372" spans="1:1" x14ac:dyDescent="0.25">
      <c r="A372" s="14" t="s">
        <v>1292</v>
      </c>
    </row>
    <row r="373" spans="1:1" x14ac:dyDescent="0.25">
      <c r="A373" s="14" t="s">
        <v>1293</v>
      </c>
    </row>
    <row r="374" spans="1:1" x14ac:dyDescent="0.25">
      <c r="A374" s="14" t="s">
        <v>1294</v>
      </c>
    </row>
    <row r="375" spans="1:1" x14ac:dyDescent="0.25">
      <c r="A375" s="14" t="s">
        <v>1295</v>
      </c>
    </row>
    <row r="376" spans="1:1" x14ac:dyDescent="0.25">
      <c r="A376" s="14" t="s">
        <v>1296</v>
      </c>
    </row>
    <row r="377" spans="1:1" x14ac:dyDescent="0.25">
      <c r="A377" s="14" t="s">
        <v>1297</v>
      </c>
    </row>
    <row r="378" spans="1:1" x14ac:dyDescent="0.25">
      <c r="A378" s="14" t="s">
        <v>1298</v>
      </c>
    </row>
    <row r="379" spans="1:1" x14ac:dyDescent="0.25">
      <c r="A379" s="14" t="s">
        <v>1299</v>
      </c>
    </row>
    <row r="380" spans="1:1" x14ac:dyDescent="0.25">
      <c r="A380" s="14" t="s">
        <v>1300</v>
      </c>
    </row>
    <row r="381" spans="1:1" x14ac:dyDescent="0.25">
      <c r="A381" s="14" t="s">
        <v>1301</v>
      </c>
    </row>
    <row r="382" spans="1:1" x14ac:dyDescent="0.25">
      <c r="A382" s="14" t="s">
        <v>1302</v>
      </c>
    </row>
    <row r="383" spans="1:1" x14ac:dyDescent="0.25">
      <c r="A383" s="14" t="s">
        <v>1303</v>
      </c>
    </row>
    <row r="384" spans="1:1" x14ac:dyDescent="0.25">
      <c r="A384" s="14" t="s">
        <v>1304</v>
      </c>
    </row>
    <row r="385" spans="1:1" x14ac:dyDescent="0.25">
      <c r="A385" s="14" t="s">
        <v>1305</v>
      </c>
    </row>
    <row r="386" spans="1:1" x14ac:dyDescent="0.25">
      <c r="A386" s="14" t="s">
        <v>1306</v>
      </c>
    </row>
    <row r="387" spans="1:1" x14ac:dyDescent="0.25">
      <c r="A387" s="14" t="s">
        <v>1307</v>
      </c>
    </row>
    <row r="388" spans="1:1" x14ac:dyDescent="0.25">
      <c r="A388" s="14" t="s">
        <v>1308</v>
      </c>
    </row>
    <row r="389" spans="1:1" x14ac:dyDescent="0.25">
      <c r="A389" s="14" t="s">
        <v>1309</v>
      </c>
    </row>
    <row r="390" spans="1:1" x14ac:dyDescent="0.25">
      <c r="A390" s="14" t="s">
        <v>1310</v>
      </c>
    </row>
    <row r="391" spans="1:1" x14ac:dyDescent="0.25">
      <c r="A391" s="14" t="s">
        <v>1311</v>
      </c>
    </row>
    <row r="392" spans="1:1" x14ac:dyDescent="0.25">
      <c r="A392" s="14" t="s">
        <v>1312</v>
      </c>
    </row>
    <row r="393" spans="1:1" x14ac:dyDescent="0.25">
      <c r="A393" s="14" t="s">
        <v>1313</v>
      </c>
    </row>
    <row r="394" spans="1:1" x14ac:dyDescent="0.25">
      <c r="A394" s="14" t="s">
        <v>1314</v>
      </c>
    </row>
    <row r="395" spans="1:1" x14ac:dyDescent="0.25">
      <c r="A395" s="14" t="s">
        <v>1315</v>
      </c>
    </row>
    <row r="396" spans="1:1" x14ac:dyDescent="0.25">
      <c r="A396" s="14" t="s">
        <v>1316</v>
      </c>
    </row>
    <row r="397" spans="1:1" x14ac:dyDescent="0.25">
      <c r="A397" s="14" t="s">
        <v>1317</v>
      </c>
    </row>
    <row r="398" spans="1:1" x14ac:dyDescent="0.25">
      <c r="A398" s="14" t="s">
        <v>1318</v>
      </c>
    </row>
    <row r="399" spans="1:1" x14ac:dyDescent="0.25">
      <c r="A399" s="14" t="s">
        <v>1319</v>
      </c>
    </row>
    <row r="400" spans="1:1" x14ac:dyDescent="0.25">
      <c r="A400" s="14" t="s">
        <v>1320</v>
      </c>
    </row>
    <row r="401" spans="1:1" x14ac:dyDescent="0.25">
      <c r="A401" s="14" t="s">
        <v>1321</v>
      </c>
    </row>
    <row r="402" spans="1:1" x14ac:dyDescent="0.25">
      <c r="A402" s="14" t="s">
        <v>1322</v>
      </c>
    </row>
    <row r="403" spans="1:1" x14ac:dyDescent="0.25">
      <c r="A403" s="14" t="s">
        <v>1323</v>
      </c>
    </row>
    <row r="404" spans="1:1" x14ac:dyDescent="0.25">
      <c r="A404" s="14" t="s">
        <v>1324</v>
      </c>
    </row>
    <row r="405" spans="1:1" x14ac:dyDescent="0.25">
      <c r="A405" s="14" t="s">
        <v>1325</v>
      </c>
    </row>
    <row r="406" spans="1:1" x14ac:dyDescent="0.25">
      <c r="A406" s="14" t="s">
        <v>1326</v>
      </c>
    </row>
    <row r="407" spans="1:1" x14ac:dyDescent="0.25">
      <c r="A407" s="14" t="s">
        <v>1327</v>
      </c>
    </row>
    <row r="408" spans="1:1" x14ac:dyDescent="0.25">
      <c r="A408" s="14" t="s">
        <v>1328</v>
      </c>
    </row>
    <row r="409" spans="1:1" x14ac:dyDescent="0.25">
      <c r="A409" s="14" t="s">
        <v>1329</v>
      </c>
    </row>
    <row r="410" spans="1:1" x14ac:dyDescent="0.25">
      <c r="A410" s="14" t="s">
        <v>1330</v>
      </c>
    </row>
    <row r="411" spans="1:1" x14ac:dyDescent="0.25">
      <c r="A411" s="14" t="s">
        <v>1331</v>
      </c>
    </row>
    <row r="412" spans="1:1" x14ac:dyDescent="0.25">
      <c r="A412" s="14" t="s">
        <v>1332</v>
      </c>
    </row>
    <row r="413" spans="1:1" x14ac:dyDescent="0.25">
      <c r="A413" s="14" t="s">
        <v>1333</v>
      </c>
    </row>
    <row r="414" spans="1:1" x14ac:dyDescent="0.25">
      <c r="A414" s="14" t="s">
        <v>1334</v>
      </c>
    </row>
    <row r="415" spans="1:1" x14ac:dyDescent="0.25">
      <c r="A415" s="14" t="s">
        <v>1335</v>
      </c>
    </row>
    <row r="416" spans="1:1" x14ac:dyDescent="0.25">
      <c r="A416" s="14" t="s">
        <v>1336</v>
      </c>
    </row>
    <row r="417" spans="1:1" x14ac:dyDescent="0.25">
      <c r="A417" s="14" t="s">
        <v>1337</v>
      </c>
    </row>
    <row r="418" spans="1:1" x14ac:dyDescent="0.25">
      <c r="A418" s="14" t="s">
        <v>1338</v>
      </c>
    </row>
    <row r="419" spans="1:1" x14ac:dyDescent="0.25">
      <c r="A419" s="14" t="s">
        <v>1339</v>
      </c>
    </row>
    <row r="420" spans="1:1" x14ac:dyDescent="0.25">
      <c r="A420" s="14" t="s">
        <v>1340</v>
      </c>
    </row>
    <row r="421" spans="1:1" x14ac:dyDescent="0.25">
      <c r="A421" s="14" t="s">
        <v>1341</v>
      </c>
    </row>
    <row r="422" spans="1:1" x14ac:dyDescent="0.25">
      <c r="A422" s="14" t="s">
        <v>1342</v>
      </c>
    </row>
    <row r="423" spans="1:1" x14ac:dyDescent="0.25">
      <c r="A423" s="14" t="s">
        <v>1343</v>
      </c>
    </row>
    <row r="424" spans="1:1" x14ac:dyDescent="0.25">
      <c r="A424" s="14" t="s">
        <v>1344</v>
      </c>
    </row>
    <row r="425" spans="1:1" x14ac:dyDescent="0.25">
      <c r="A425" s="14" t="s">
        <v>1345</v>
      </c>
    </row>
    <row r="426" spans="1:1" x14ac:dyDescent="0.25">
      <c r="A426" s="14" t="s">
        <v>1346</v>
      </c>
    </row>
    <row r="427" spans="1:1" x14ac:dyDescent="0.25">
      <c r="A427" s="14" t="s">
        <v>1347</v>
      </c>
    </row>
    <row r="428" spans="1:1" x14ac:dyDescent="0.25">
      <c r="A428" s="14" t="s">
        <v>1348</v>
      </c>
    </row>
    <row r="429" spans="1:1" x14ac:dyDescent="0.25">
      <c r="A429" s="14" t="s">
        <v>1349</v>
      </c>
    </row>
    <row r="430" spans="1:1" x14ac:dyDescent="0.25">
      <c r="A430" s="14" t="s">
        <v>1350</v>
      </c>
    </row>
    <row r="431" spans="1:1" x14ac:dyDescent="0.25">
      <c r="A431" s="14" t="s">
        <v>1351</v>
      </c>
    </row>
    <row r="432" spans="1:1" x14ac:dyDescent="0.25">
      <c r="A432" s="14" t="s">
        <v>1352</v>
      </c>
    </row>
    <row r="433" spans="1:1" x14ac:dyDescent="0.25">
      <c r="A433" s="14" t="s">
        <v>1353</v>
      </c>
    </row>
    <row r="434" spans="1:1" x14ac:dyDescent="0.25">
      <c r="A434" s="14" t="s">
        <v>1354</v>
      </c>
    </row>
    <row r="435" spans="1:1" x14ac:dyDescent="0.25">
      <c r="A435" s="14" t="s">
        <v>1355</v>
      </c>
    </row>
    <row r="436" spans="1:1" x14ac:dyDescent="0.25">
      <c r="A436" s="14" t="s">
        <v>1356</v>
      </c>
    </row>
    <row r="437" spans="1:1" x14ac:dyDescent="0.25">
      <c r="A437" s="14" t="s">
        <v>1357</v>
      </c>
    </row>
    <row r="438" spans="1:1" x14ac:dyDescent="0.25">
      <c r="A438" s="14" t="s">
        <v>1358</v>
      </c>
    </row>
    <row r="439" spans="1:1" x14ac:dyDescent="0.25">
      <c r="A439" s="14" t="s">
        <v>1359</v>
      </c>
    </row>
    <row r="440" spans="1:1" x14ac:dyDescent="0.25">
      <c r="A440" s="14" t="s">
        <v>1360</v>
      </c>
    </row>
    <row r="441" spans="1:1" x14ac:dyDescent="0.25">
      <c r="A441" s="14" t="s">
        <v>1361</v>
      </c>
    </row>
    <row r="442" spans="1:1" x14ac:dyDescent="0.25">
      <c r="A442" s="14" t="s">
        <v>1362</v>
      </c>
    </row>
    <row r="443" spans="1:1" x14ac:dyDescent="0.25">
      <c r="A443" s="14" t="s">
        <v>1363</v>
      </c>
    </row>
    <row r="444" spans="1:1" x14ac:dyDescent="0.25">
      <c r="A444" s="14" t="s">
        <v>1364</v>
      </c>
    </row>
    <row r="445" spans="1:1" x14ac:dyDescent="0.25">
      <c r="A445" s="14" t="s">
        <v>1365</v>
      </c>
    </row>
    <row r="446" spans="1:1" x14ac:dyDescent="0.25">
      <c r="A446" s="14" t="s">
        <v>1366</v>
      </c>
    </row>
    <row r="447" spans="1:1" x14ac:dyDescent="0.25">
      <c r="A447" s="14" t="s">
        <v>1367</v>
      </c>
    </row>
    <row r="448" spans="1:1" x14ac:dyDescent="0.25">
      <c r="A448" s="14" t="s">
        <v>1368</v>
      </c>
    </row>
    <row r="449" spans="1:1" x14ac:dyDescent="0.25">
      <c r="A449" s="14" t="s">
        <v>1369</v>
      </c>
    </row>
    <row r="450" spans="1:1" x14ac:dyDescent="0.25">
      <c r="A450" s="14" t="s">
        <v>1370</v>
      </c>
    </row>
    <row r="451" spans="1:1" x14ac:dyDescent="0.25">
      <c r="A451" s="14" t="s">
        <v>1371</v>
      </c>
    </row>
    <row r="452" spans="1:1" x14ac:dyDescent="0.25">
      <c r="A452" s="14" t="s">
        <v>1372</v>
      </c>
    </row>
    <row r="453" spans="1:1" x14ac:dyDescent="0.25">
      <c r="A453" s="14" t="s">
        <v>1373</v>
      </c>
    </row>
    <row r="454" spans="1:1" x14ac:dyDescent="0.25">
      <c r="A454" s="14" t="s">
        <v>1374</v>
      </c>
    </row>
    <row r="455" spans="1:1" x14ac:dyDescent="0.25">
      <c r="A455" s="14" t="s">
        <v>1375</v>
      </c>
    </row>
    <row r="456" spans="1:1" x14ac:dyDescent="0.25">
      <c r="A456" s="14" t="s">
        <v>1376</v>
      </c>
    </row>
    <row r="457" spans="1:1" x14ac:dyDescent="0.25">
      <c r="A457" s="14" t="s">
        <v>1377</v>
      </c>
    </row>
    <row r="458" spans="1:1" x14ac:dyDescent="0.25">
      <c r="A458" s="14" t="s">
        <v>1378</v>
      </c>
    </row>
    <row r="459" spans="1:1" x14ac:dyDescent="0.25">
      <c r="A459" s="14" t="s">
        <v>1379</v>
      </c>
    </row>
    <row r="460" spans="1:1" x14ac:dyDescent="0.25">
      <c r="A460" s="14" t="s">
        <v>1380</v>
      </c>
    </row>
    <row r="461" spans="1:1" x14ac:dyDescent="0.25">
      <c r="A461" s="14" t="s">
        <v>1381</v>
      </c>
    </row>
    <row r="462" spans="1:1" x14ac:dyDescent="0.25">
      <c r="A462" s="14" t="s">
        <v>1382</v>
      </c>
    </row>
    <row r="463" spans="1:1" x14ac:dyDescent="0.25">
      <c r="A463" s="14" t="s">
        <v>1383</v>
      </c>
    </row>
    <row r="464" spans="1:1" x14ac:dyDescent="0.25">
      <c r="A464" s="14" t="s">
        <v>1384</v>
      </c>
    </row>
    <row r="465" spans="1:1" x14ac:dyDescent="0.25">
      <c r="A465" s="14" t="s">
        <v>1385</v>
      </c>
    </row>
    <row r="466" spans="1:1" x14ac:dyDescent="0.25">
      <c r="A466" s="14" t="s">
        <v>1386</v>
      </c>
    </row>
    <row r="467" spans="1:1" x14ac:dyDescent="0.25">
      <c r="A467" s="14" t="s">
        <v>1387</v>
      </c>
    </row>
    <row r="468" spans="1:1" x14ac:dyDescent="0.25">
      <c r="A468" s="14" t="s">
        <v>1388</v>
      </c>
    </row>
    <row r="469" spans="1:1" x14ac:dyDescent="0.25">
      <c r="A469" s="14" t="s">
        <v>1389</v>
      </c>
    </row>
    <row r="470" spans="1:1" x14ac:dyDescent="0.25">
      <c r="A470" s="14" t="s">
        <v>1390</v>
      </c>
    </row>
    <row r="471" spans="1:1" x14ac:dyDescent="0.25">
      <c r="A471" s="14" t="s">
        <v>1391</v>
      </c>
    </row>
    <row r="472" spans="1:1" x14ac:dyDescent="0.25">
      <c r="A472" s="14" t="s">
        <v>1392</v>
      </c>
    </row>
    <row r="473" spans="1:1" x14ac:dyDescent="0.25">
      <c r="A473" s="14" t="s">
        <v>1393</v>
      </c>
    </row>
    <row r="474" spans="1:1" x14ac:dyDescent="0.25">
      <c r="A474" s="14" t="s">
        <v>1394</v>
      </c>
    </row>
    <row r="475" spans="1:1" x14ac:dyDescent="0.25">
      <c r="A475" s="14" t="s">
        <v>1395</v>
      </c>
    </row>
    <row r="476" spans="1:1" x14ac:dyDescent="0.25">
      <c r="A476" s="14" t="s">
        <v>1396</v>
      </c>
    </row>
    <row r="477" spans="1:1" x14ac:dyDescent="0.25">
      <c r="A477" s="14" t="s">
        <v>1397</v>
      </c>
    </row>
    <row r="478" spans="1:1" x14ac:dyDescent="0.25">
      <c r="A478" s="14" t="s">
        <v>1398</v>
      </c>
    </row>
    <row r="479" spans="1:1" x14ac:dyDescent="0.25">
      <c r="A479" s="14" t="s">
        <v>1399</v>
      </c>
    </row>
    <row r="480" spans="1:1" x14ac:dyDescent="0.25">
      <c r="A480" s="14" t="s">
        <v>1400</v>
      </c>
    </row>
    <row r="481" spans="1:1" x14ac:dyDescent="0.25">
      <c r="A481" s="14" t="s">
        <v>1401</v>
      </c>
    </row>
    <row r="482" spans="1:1" x14ac:dyDescent="0.25">
      <c r="A482" s="14" t="s">
        <v>1402</v>
      </c>
    </row>
    <row r="483" spans="1:1" x14ac:dyDescent="0.25">
      <c r="A483" s="14" t="s">
        <v>1403</v>
      </c>
    </row>
    <row r="484" spans="1:1" x14ac:dyDescent="0.25">
      <c r="A484" s="14" t="s">
        <v>1404</v>
      </c>
    </row>
    <row r="485" spans="1:1" x14ac:dyDescent="0.25">
      <c r="A485" s="14" t="s">
        <v>1405</v>
      </c>
    </row>
    <row r="486" spans="1:1" x14ac:dyDescent="0.25">
      <c r="A486" s="14" t="s">
        <v>1406</v>
      </c>
    </row>
    <row r="487" spans="1:1" x14ac:dyDescent="0.25">
      <c r="A487" s="14" t="s">
        <v>1407</v>
      </c>
    </row>
    <row r="488" spans="1:1" x14ac:dyDescent="0.25">
      <c r="A488" s="14" t="s">
        <v>1408</v>
      </c>
    </row>
    <row r="489" spans="1:1" x14ac:dyDescent="0.25">
      <c r="A489" s="14" t="s">
        <v>1409</v>
      </c>
    </row>
    <row r="490" spans="1:1" x14ac:dyDescent="0.25">
      <c r="A490" s="14" t="s">
        <v>1410</v>
      </c>
    </row>
    <row r="491" spans="1:1" x14ac:dyDescent="0.25">
      <c r="A491" s="14" t="s">
        <v>1411</v>
      </c>
    </row>
    <row r="492" spans="1:1" x14ac:dyDescent="0.25">
      <c r="A492" s="14" t="s">
        <v>1412</v>
      </c>
    </row>
    <row r="493" spans="1:1" x14ac:dyDescent="0.25">
      <c r="A493" s="14" t="s">
        <v>1413</v>
      </c>
    </row>
    <row r="494" spans="1:1" x14ac:dyDescent="0.25">
      <c r="A494" s="14" t="s">
        <v>1414</v>
      </c>
    </row>
    <row r="495" spans="1:1" x14ac:dyDescent="0.25">
      <c r="A495" s="14" t="s">
        <v>1415</v>
      </c>
    </row>
    <row r="496" spans="1:1" x14ac:dyDescent="0.25">
      <c r="A496" s="14" t="s">
        <v>1416</v>
      </c>
    </row>
    <row r="497" spans="1:1" x14ac:dyDescent="0.25">
      <c r="A497" s="14" t="s">
        <v>1417</v>
      </c>
    </row>
    <row r="498" spans="1:1" x14ac:dyDescent="0.25">
      <c r="A498" s="14" t="s">
        <v>1418</v>
      </c>
    </row>
    <row r="499" spans="1:1" x14ac:dyDescent="0.25">
      <c r="A499" s="14" t="s">
        <v>1419</v>
      </c>
    </row>
    <row r="500" spans="1:1" x14ac:dyDescent="0.25">
      <c r="A500" s="14" t="s">
        <v>1420</v>
      </c>
    </row>
    <row r="501" spans="1:1" x14ac:dyDescent="0.25">
      <c r="A501" s="14" t="s">
        <v>1421</v>
      </c>
    </row>
    <row r="502" spans="1:1" x14ac:dyDescent="0.25">
      <c r="A502" s="14" t="s">
        <v>1422</v>
      </c>
    </row>
    <row r="503" spans="1:1" x14ac:dyDescent="0.25">
      <c r="A503" s="14" t="s">
        <v>1423</v>
      </c>
    </row>
    <row r="504" spans="1:1" x14ac:dyDescent="0.25">
      <c r="A504" s="14" t="s">
        <v>1424</v>
      </c>
    </row>
    <row r="505" spans="1:1" x14ac:dyDescent="0.25">
      <c r="A505" s="14" t="s">
        <v>1425</v>
      </c>
    </row>
    <row r="506" spans="1:1" x14ac:dyDescent="0.25">
      <c r="A506" s="14" t="s">
        <v>1426</v>
      </c>
    </row>
    <row r="507" spans="1:1" x14ac:dyDescent="0.25">
      <c r="A507" s="14" t="s">
        <v>1427</v>
      </c>
    </row>
    <row r="508" spans="1:1" x14ac:dyDescent="0.25">
      <c r="A508" s="14" t="s">
        <v>1428</v>
      </c>
    </row>
    <row r="509" spans="1:1" x14ac:dyDescent="0.25">
      <c r="A509" s="14" t="s">
        <v>1429</v>
      </c>
    </row>
    <row r="510" spans="1:1" x14ac:dyDescent="0.25">
      <c r="A510" s="14" t="s">
        <v>1430</v>
      </c>
    </row>
    <row r="511" spans="1:1" x14ac:dyDescent="0.25">
      <c r="A511" s="14" t="s">
        <v>1431</v>
      </c>
    </row>
    <row r="512" spans="1:1" x14ac:dyDescent="0.25">
      <c r="A512" s="14" t="s">
        <v>1432</v>
      </c>
    </row>
    <row r="513" spans="1:1" x14ac:dyDescent="0.25">
      <c r="A513" s="14" t="s">
        <v>1433</v>
      </c>
    </row>
    <row r="514" spans="1:1" x14ac:dyDescent="0.25">
      <c r="A514" s="14" t="s">
        <v>1434</v>
      </c>
    </row>
    <row r="515" spans="1:1" x14ac:dyDescent="0.25">
      <c r="A515" s="14" t="s">
        <v>1435</v>
      </c>
    </row>
    <row r="516" spans="1:1" x14ac:dyDescent="0.25">
      <c r="A516" s="14" t="s">
        <v>1436</v>
      </c>
    </row>
    <row r="517" spans="1:1" x14ac:dyDescent="0.25">
      <c r="A517" s="14" t="s">
        <v>1437</v>
      </c>
    </row>
    <row r="518" spans="1:1" x14ac:dyDescent="0.25">
      <c r="A518" s="14" t="s">
        <v>1438</v>
      </c>
    </row>
    <row r="519" spans="1:1" x14ac:dyDescent="0.25">
      <c r="A519" s="14" t="s">
        <v>1439</v>
      </c>
    </row>
    <row r="520" spans="1:1" x14ac:dyDescent="0.25">
      <c r="A520" s="14" t="s">
        <v>1440</v>
      </c>
    </row>
    <row r="521" spans="1:1" x14ac:dyDescent="0.25">
      <c r="A521" s="14" t="s">
        <v>1441</v>
      </c>
    </row>
    <row r="522" spans="1:1" x14ac:dyDescent="0.25">
      <c r="A522" s="14" t="s">
        <v>1442</v>
      </c>
    </row>
    <row r="523" spans="1:1" x14ac:dyDescent="0.25">
      <c r="A523" s="14" t="s">
        <v>1443</v>
      </c>
    </row>
    <row r="524" spans="1:1" x14ac:dyDescent="0.25">
      <c r="A524" s="14" t="s">
        <v>1444</v>
      </c>
    </row>
    <row r="525" spans="1:1" x14ac:dyDescent="0.25">
      <c r="A525" s="14" t="s">
        <v>1445</v>
      </c>
    </row>
    <row r="526" spans="1:1" x14ac:dyDescent="0.25">
      <c r="A526" s="14" t="s">
        <v>1446</v>
      </c>
    </row>
    <row r="527" spans="1:1" x14ac:dyDescent="0.25">
      <c r="A527" s="14" t="s">
        <v>1447</v>
      </c>
    </row>
    <row r="528" spans="1:1" x14ac:dyDescent="0.25">
      <c r="A528" s="14" t="s">
        <v>1448</v>
      </c>
    </row>
    <row r="529" spans="1:1" x14ac:dyDescent="0.25">
      <c r="A529" s="14" t="s">
        <v>1449</v>
      </c>
    </row>
    <row r="530" spans="1:1" x14ac:dyDescent="0.25">
      <c r="A530" s="14" t="s">
        <v>1450</v>
      </c>
    </row>
    <row r="531" spans="1:1" x14ac:dyDescent="0.25">
      <c r="A531" s="14" t="s">
        <v>1451</v>
      </c>
    </row>
    <row r="532" spans="1:1" x14ac:dyDescent="0.25">
      <c r="A532" s="14" t="s">
        <v>1452</v>
      </c>
    </row>
    <row r="533" spans="1:1" x14ac:dyDescent="0.25">
      <c r="A533" s="14" t="s">
        <v>1453</v>
      </c>
    </row>
    <row r="534" spans="1:1" x14ac:dyDescent="0.25">
      <c r="A534" s="14" t="s">
        <v>1454</v>
      </c>
    </row>
    <row r="535" spans="1:1" x14ac:dyDescent="0.25">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212" t="s">
        <v>682</v>
      </c>
      <c r="B1" s="212"/>
      <c r="C1" s="17"/>
    </row>
    <row r="2" spans="1:3" ht="15.75"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213" t="s">
        <v>695</v>
      </c>
      <c r="B1" s="213"/>
    </row>
    <row r="2" spans="1:2" s="7" customFormat="1" x14ac:dyDescent="0.25"/>
    <row r="3" spans="1:2" x14ac:dyDescent="0.25">
      <c r="A3" s="9" t="s">
        <v>15</v>
      </c>
      <c r="B3" s="9" t="s">
        <v>4</v>
      </c>
    </row>
    <row r="4" spans="1:2" x14ac:dyDescent="0.25">
      <c r="A4" s="5" t="s">
        <v>825</v>
      </c>
      <c r="B4" s="5" t="s">
        <v>687</v>
      </c>
    </row>
    <row r="5" spans="1:2" x14ac:dyDescent="0.25">
      <c r="A5" s="5" t="s">
        <v>826</v>
      </c>
      <c r="B5" s="5" t="s">
        <v>688</v>
      </c>
    </row>
    <row r="6" spans="1:2" x14ac:dyDescent="0.25">
      <c r="A6" s="5" t="s">
        <v>827</v>
      </c>
      <c r="B6" s="5" t="s">
        <v>689</v>
      </c>
    </row>
    <row r="7" spans="1:2" x14ac:dyDescent="0.25">
      <c r="A7" s="5" t="s">
        <v>828</v>
      </c>
      <c r="B7" s="5" t="s">
        <v>690</v>
      </c>
    </row>
    <row r="8" spans="1:2" s="7" customFormat="1" x14ac:dyDescent="0.25">
      <c r="A8" s="5" t="s">
        <v>829</v>
      </c>
      <c r="B8" s="5" t="s">
        <v>691</v>
      </c>
    </row>
    <row r="9" spans="1:2" s="7" customFormat="1" x14ac:dyDescent="0.25">
      <c r="A9" s="5" t="s">
        <v>830</v>
      </c>
      <c r="B9" s="5" t="s">
        <v>692</v>
      </c>
    </row>
    <row r="10" spans="1:2" s="7" customFormat="1" x14ac:dyDescent="0.25">
      <c r="A10" s="5" t="s">
        <v>831</v>
      </c>
      <c r="B10" s="5" t="s">
        <v>693</v>
      </c>
    </row>
    <row r="11" spans="1:2" x14ac:dyDescent="0.25">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213" t="s">
        <v>699</v>
      </c>
      <c r="B1" s="213"/>
    </row>
    <row r="2" spans="1:2" x14ac:dyDescent="0.25">
      <c r="A2" s="7"/>
      <c r="B2" s="7"/>
    </row>
    <row r="3" spans="1:2" x14ac:dyDescent="0.25">
      <c r="A3" s="5" t="s">
        <v>833</v>
      </c>
      <c r="B3" s="5" t="s">
        <v>696</v>
      </c>
    </row>
    <row r="4" spans="1:2" x14ac:dyDescent="0.25">
      <c r="A4" s="5" t="s">
        <v>834</v>
      </c>
      <c r="B4" s="5" t="s">
        <v>697</v>
      </c>
    </row>
    <row r="5" spans="1:2" x14ac:dyDescent="0.25">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214" t="s">
        <v>724</v>
      </c>
      <c r="B1" s="214"/>
    </row>
    <row r="2" spans="1:2" x14ac:dyDescent="0.25">
      <c r="A2" s="10" t="s">
        <v>725</v>
      </c>
      <c r="B2" s="10" t="s">
        <v>4</v>
      </c>
    </row>
    <row r="3" spans="1:2" x14ac:dyDescent="0.25">
      <c r="A3" s="11" t="s">
        <v>726</v>
      </c>
      <c r="B3" s="12" t="s">
        <v>727</v>
      </c>
    </row>
    <row r="4" spans="1:2" x14ac:dyDescent="0.25">
      <c r="A4" s="11" t="s">
        <v>728</v>
      </c>
      <c r="B4" s="12" t="s">
        <v>729</v>
      </c>
    </row>
    <row r="5" spans="1:2" x14ac:dyDescent="0.25">
      <c r="A5" s="11" t="s">
        <v>730</v>
      </c>
      <c r="B5" s="12" t="s">
        <v>731</v>
      </c>
    </row>
    <row r="6" spans="1:2" ht="30" x14ac:dyDescent="0.25">
      <c r="A6" s="11" t="s">
        <v>732</v>
      </c>
      <c r="B6" s="12" t="s">
        <v>733</v>
      </c>
    </row>
    <row r="7" spans="1:2" x14ac:dyDescent="0.25">
      <c r="A7" s="11" t="s">
        <v>734</v>
      </c>
      <c r="B7" s="12" t="s">
        <v>735</v>
      </c>
    </row>
    <row r="8" spans="1:2" x14ac:dyDescent="0.25">
      <c r="A8" s="11" t="s">
        <v>736</v>
      </c>
      <c r="B8" s="12" t="s">
        <v>737</v>
      </c>
    </row>
    <row r="9" spans="1:2" x14ac:dyDescent="0.25">
      <c r="A9" s="11" t="s">
        <v>738</v>
      </c>
      <c r="B9" s="12" t="s">
        <v>739</v>
      </c>
    </row>
    <row r="10" spans="1:2" x14ac:dyDescent="0.25">
      <c r="A10" s="11" t="s">
        <v>740</v>
      </c>
      <c r="B10" s="12" t="s">
        <v>741</v>
      </c>
    </row>
    <row r="11" spans="1:2" x14ac:dyDescent="0.25">
      <c r="A11" s="11" t="s">
        <v>742</v>
      </c>
      <c r="B11" s="12" t="s">
        <v>743</v>
      </c>
    </row>
    <row r="12" spans="1:2" ht="30" x14ac:dyDescent="0.25">
      <c r="A12" s="11" t="s">
        <v>744</v>
      </c>
      <c r="B12" s="12" t="s">
        <v>745</v>
      </c>
    </row>
    <row r="13" spans="1:2" ht="30" x14ac:dyDescent="0.25">
      <c r="A13" s="11" t="s">
        <v>746</v>
      </c>
      <c r="B13" s="12" t="s">
        <v>747</v>
      </c>
    </row>
    <row r="14" spans="1:2" ht="30" x14ac:dyDescent="0.25">
      <c r="A14" s="11" t="s">
        <v>748</v>
      </c>
      <c r="B14" s="12" t="s">
        <v>749</v>
      </c>
    </row>
    <row r="15" spans="1:2" x14ac:dyDescent="0.25">
      <c r="A15" s="11" t="s">
        <v>750</v>
      </c>
      <c r="B15" s="12" t="s">
        <v>751</v>
      </c>
    </row>
    <row r="16" spans="1:2" x14ac:dyDescent="0.25">
      <c r="A16" s="11" t="s">
        <v>752</v>
      </c>
      <c r="B16" s="12" t="s">
        <v>753</v>
      </c>
    </row>
    <row r="17" spans="1:2" x14ac:dyDescent="0.25">
      <c r="A17" s="11" t="s">
        <v>754</v>
      </c>
      <c r="B17" s="12" t="s">
        <v>755</v>
      </c>
    </row>
    <row r="18" spans="1:2" x14ac:dyDescent="0.25">
      <c r="A18" s="11" t="s">
        <v>756</v>
      </c>
      <c r="B18" s="12" t="s">
        <v>757</v>
      </c>
    </row>
    <row r="19" spans="1:2" x14ac:dyDescent="0.25">
      <c r="A19" s="11" t="s">
        <v>758</v>
      </c>
      <c r="B19" s="12" t="s">
        <v>759</v>
      </c>
    </row>
    <row r="20" spans="1:2" ht="30" x14ac:dyDescent="0.25">
      <c r="A20" s="11" t="s">
        <v>760</v>
      </c>
      <c r="B20" s="12" t="s">
        <v>761</v>
      </c>
    </row>
    <row r="21" spans="1:2" x14ac:dyDescent="0.25">
      <c r="A21" s="11" t="s">
        <v>762</v>
      </c>
      <c r="B21" s="12" t="s">
        <v>763</v>
      </c>
    </row>
    <row r="22" spans="1:2" x14ac:dyDescent="0.25">
      <c r="A22" s="11" t="s">
        <v>764</v>
      </c>
      <c r="B22" s="12" t="s">
        <v>765</v>
      </c>
    </row>
    <row r="23" spans="1:2" x14ac:dyDescent="0.25">
      <c r="A23" s="11" t="s">
        <v>766</v>
      </c>
      <c r="B23" s="12" t="s">
        <v>767</v>
      </c>
    </row>
    <row r="24" spans="1:2" x14ac:dyDescent="0.25">
      <c r="A24" s="11" t="s">
        <v>768</v>
      </c>
      <c r="B24" s="12" t="s">
        <v>769</v>
      </c>
    </row>
    <row r="25" spans="1:2" ht="30" x14ac:dyDescent="0.25">
      <c r="A25" s="11" t="s">
        <v>770</v>
      </c>
      <c r="B25" s="12" t="s">
        <v>771</v>
      </c>
    </row>
    <row r="26" spans="1:2" ht="30" x14ac:dyDescent="0.25">
      <c r="A26" s="11" t="s">
        <v>772</v>
      </c>
      <c r="B26" s="12" t="s">
        <v>773</v>
      </c>
    </row>
    <row r="27" spans="1:2" ht="30" x14ac:dyDescent="0.25">
      <c r="A27" s="11" t="s">
        <v>774</v>
      </c>
      <c r="B27" s="12" t="s">
        <v>775</v>
      </c>
    </row>
    <row r="28" spans="1:2" ht="30" x14ac:dyDescent="0.25">
      <c r="A28" s="11" t="s">
        <v>776</v>
      </c>
      <c r="B28" s="12" t="s">
        <v>777</v>
      </c>
    </row>
    <row r="29" spans="1:2" x14ac:dyDescent="0.25">
      <c r="A29" s="11" t="s">
        <v>778</v>
      </c>
      <c r="B29" s="12" t="s">
        <v>779</v>
      </c>
    </row>
    <row r="30" spans="1:2" x14ac:dyDescent="0.25">
      <c r="A30" s="11" t="s">
        <v>780</v>
      </c>
      <c r="B30" s="12" t="s">
        <v>781</v>
      </c>
    </row>
    <row r="31" spans="1:2" ht="30" x14ac:dyDescent="0.25">
      <c r="A31" s="11" t="s">
        <v>782</v>
      </c>
      <c r="B31" s="12" t="s">
        <v>783</v>
      </c>
    </row>
    <row r="32" spans="1:2" ht="30" x14ac:dyDescent="0.25">
      <c r="A32" s="11" t="s">
        <v>784</v>
      </c>
      <c r="B32" s="12" t="s">
        <v>785</v>
      </c>
    </row>
    <row r="33" spans="1:2" x14ac:dyDescent="0.25">
      <c r="A33" s="11" t="s">
        <v>786</v>
      </c>
      <c r="B33" s="12" t="s">
        <v>787</v>
      </c>
    </row>
    <row r="34" spans="1:2" ht="30" x14ac:dyDescent="0.25">
      <c r="A34" s="11" t="s">
        <v>788</v>
      </c>
      <c r="B34" s="12" t="s">
        <v>789</v>
      </c>
    </row>
    <row r="35" spans="1:2" ht="30" x14ac:dyDescent="0.25">
      <c r="A35" s="11" t="s">
        <v>790</v>
      </c>
      <c r="B35" s="12" t="s">
        <v>791</v>
      </c>
    </row>
    <row r="36" spans="1:2" x14ac:dyDescent="0.25">
      <c r="A36" s="11" t="s">
        <v>792</v>
      </c>
      <c r="B36" s="12" t="s">
        <v>793</v>
      </c>
    </row>
    <row r="37" spans="1:2" x14ac:dyDescent="0.25">
      <c r="A37" s="11" t="s">
        <v>794</v>
      </c>
      <c r="B37" s="12" t="s">
        <v>795</v>
      </c>
    </row>
    <row r="38" spans="1:2" x14ac:dyDescent="0.25">
      <c r="A38" s="13">
        <v>139</v>
      </c>
      <c r="B38" s="12" t="s">
        <v>796</v>
      </c>
    </row>
    <row r="39" spans="1:2" ht="30" x14ac:dyDescent="0.25">
      <c r="A39" s="13" t="s">
        <v>797</v>
      </c>
      <c r="B39" s="12" t="s">
        <v>798</v>
      </c>
    </row>
    <row r="40" spans="1:2" x14ac:dyDescent="0.25">
      <c r="A40" s="11" t="s">
        <v>799</v>
      </c>
      <c r="B40" s="12" t="s">
        <v>800</v>
      </c>
    </row>
    <row r="41" spans="1:2" ht="30" x14ac:dyDescent="0.25">
      <c r="A41" s="11" t="s">
        <v>801</v>
      </c>
      <c r="B41" s="12" t="s">
        <v>802</v>
      </c>
    </row>
    <row r="42" spans="1:2" x14ac:dyDescent="0.25">
      <c r="A42" s="11" t="s">
        <v>803</v>
      </c>
      <c r="B42" s="12" t="s">
        <v>804</v>
      </c>
    </row>
    <row r="43" spans="1:2" ht="30" x14ac:dyDescent="0.25">
      <c r="A43" s="11" t="s">
        <v>805</v>
      </c>
      <c r="B43" s="12" t="s">
        <v>806</v>
      </c>
    </row>
    <row r="44" spans="1:2" ht="30" x14ac:dyDescent="0.25">
      <c r="A44" s="11" t="s">
        <v>807</v>
      </c>
      <c r="B44" s="12" t="s">
        <v>808</v>
      </c>
    </row>
    <row r="45" spans="1:2" ht="30" x14ac:dyDescent="0.25">
      <c r="A45" s="11" t="s">
        <v>809</v>
      </c>
      <c r="B45" s="12" t="s">
        <v>810</v>
      </c>
    </row>
    <row r="46" spans="1:2" x14ac:dyDescent="0.25">
      <c r="A46" s="11" t="s">
        <v>811</v>
      </c>
      <c r="B46" s="12" t="s">
        <v>812</v>
      </c>
    </row>
    <row r="47" spans="1:2" ht="30" x14ac:dyDescent="0.25">
      <c r="A47" s="11" t="s">
        <v>813</v>
      </c>
      <c r="B47" s="12" t="s">
        <v>814</v>
      </c>
    </row>
    <row r="48" spans="1:2" ht="30" x14ac:dyDescent="0.25">
      <c r="A48" s="11" t="s">
        <v>815</v>
      </c>
      <c r="B48" s="12" t="s">
        <v>816</v>
      </c>
    </row>
    <row r="49" spans="1:2" ht="30" x14ac:dyDescent="0.25">
      <c r="A49" s="11" t="s">
        <v>817</v>
      </c>
      <c r="B49" s="12" t="s">
        <v>818</v>
      </c>
    </row>
    <row r="50" spans="1:2" ht="30" x14ac:dyDescent="0.25">
      <c r="A50" s="11" t="s">
        <v>819</v>
      </c>
      <c r="B50" s="12" t="s">
        <v>820</v>
      </c>
    </row>
    <row r="51" spans="1:2" ht="30" x14ac:dyDescent="0.25">
      <c r="A51" s="11" t="s">
        <v>821</v>
      </c>
      <c r="B51" s="12" t="s">
        <v>822</v>
      </c>
    </row>
    <row r="52" spans="1:2" x14ac:dyDescent="0.25">
      <c r="A52" s="11" t="s">
        <v>823</v>
      </c>
      <c r="B52" s="12" t="s">
        <v>824</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215" t="s">
        <v>16</v>
      </c>
      <c r="B2" s="215"/>
      <c r="C2" s="215"/>
    </row>
    <row r="3" spans="1:3" x14ac:dyDescent="0.25">
      <c r="A3" s="1"/>
      <c r="B3" s="1"/>
      <c r="C3" s="1"/>
    </row>
    <row r="4" spans="1:3" x14ac:dyDescent="0.25">
      <c r="A4" s="2"/>
      <c r="B4" s="2"/>
      <c r="C4" s="2"/>
    </row>
    <row r="5" spans="1:3" x14ac:dyDescent="0.25">
      <c r="A5" s="216" t="s">
        <v>17</v>
      </c>
      <c r="B5" s="218" t="s">
        <v>18</v>
      </c>
      <c r="C5" s="218"/>
    </row>
    <row r="6" spans="1:3" ht="28.5" x14ac:dyDescent="0.25">
      <c r="A6" s="217"/>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215" t="s">
        <v>679</v>
      </c>
      <c r="B2" s="215"/>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836</v>
      </c>
    </row>
    <row r="3" spans="2:2" x14ac:dyDescent="0.25">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2020-12-14T09:55:12Z</dcterms:modified>
</cp:coreProperties>
</file>